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/Users/jw/Dropbox/DIP-excel/9.5 - termo budynki użyteczności publicznej/Zmiana/"/>
    </mc:Choice>
  </mc:AlternateContent>
  <xr:revisionPtr revIDLastSave="0" documentId="13_ncr:1_{7A29A1C5-6D57-884F-B7C4-7F71790D1631}" xr6:coauthVersionLast="47" xr6:coauthVersionMax="47" xr10:uidLastSave="{00000000-0000-0000-0000-000000000000}"/>
  <bookViews>
    <workbookView xWindow="0" yWindow="500" windowWidth="28800" windowHeight="17500" xr2:uid="{0B5E127D-0B75-3C47-816D-0CBC1DB8C491}"/>
  </bookViews>
  <sheets>
    <sheet name="Dane wejściowe" sheetId="12" r:id="rId1"/>
    <sheet name="Podmioty" sheetId="13" state="hidden" r:id="rId2"/>
    <sheet name="Podsumowanie budżetu" sheetId="19" r:id="rId3"/>
    <sheet name="Podział budżetu na Partnerów" sheetId="22" r:id="rId4"/>
    <sheet name="Podział budżetu na Obiekty" sheetId="24" state="hidden" r:id="rId5"/>
    <sheet name="Z1 Wydatki audytowe" sheetId="15" r:id="rId6"/>
    <sheet name="Z2 Pozostałe roboty budowla" sheetId="16" r:id="rId7"/>
    <sheet name="Z3 Prace przygotowawcze" sheetId="14" r:id="rId8"/>
    <sheet name="Z4 Działania edukacyjne doradcz" sheetId="17" r:id="rId9"/>
    <sheet name="Z5 Wkład niepieniężny" sheetId="21" r:id="rId10"/>
  </sheets>
  <definedNames>
    <definedName name="_xlnm._FilterDatabase" localSheetId="1" hidden="1">Podmioty!$A$16:$T$31</definedName>
    <definedName name="_xlnm._FilterDatabase" localSheetId="2" hidden="1">'Podsumowanie budżetu'!$C$20:$N$20</definedName>
    <definedName name="_xlnm._FilterDatabase" localSheetId="5" hidden="1">'Z1 Wydatki audytowe'!$A$40:$S$85</definedName>
    <definedName name="_xlnm._FilterDatabase" localSheetId="6" hidden="1">'Z2 Pozostałe roboty budowla'!$A$30:$AF$75</definedName>
    <definedName name="_xlnm._FilterDatabase" localSheetId="7" hidden="1">'Z3 Prace przygotowawcze'!$A$30:$V$75</definedName>
    <definedName name="_xlnm._FilterDatabase" localSheetId="8" hidden="1">'Z4 Działania edukacyjne doradcz'!$A$30:$U$30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9" l="1"/>
  <c r="C57" i="19"/>
  <c r="D47" i="19"/>
  <c r="I25" i="19"/>
  <c r="I47" i="19" s="1"/>
  <c r="F27" i="24"/>
  <c r="H25" i="19"/>
  <c r="H47" i="19" s="1"/>
  <c r="H24" i="19"/>
  <c r="D54" i="19"/>
  <c r="C54" i="19"/>
  <c r="D51" i="19"/>
  <c r="C51" i="19"/>
  <c r="D46" i="19"/>
  <c r="C46" i="19"/>
  <c r="D48" i="19"/>
  <c r="C48" i="19"/>
  <c r="C47" i="19"/>
  <c r="C43" i="19"/>
  <c r="D43" i="19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E25" i="24"/>
  <c r="E26" i="24"/>
  <c r="E27" i="24"/>
  <c r="E28" i="24"/>
  <c r="E29" i="24"/>
  <c r="F25" i="24"/>
  <c r="F26" i="24"/>
  <c r="F28" i="24"/>
  <c r="F29" i="24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31" i="17"/>
  <c r="C4" i="17"/>
  <c r="C5" i="17"/>
  <c r="C6" i="17"/>
  <c r="C7" i="17"/>
  <c r="C8" i="17"/>
  <c r="C3" i="17"/>
  <c r="F32" i="21"/>
  <c r="M32" i="21" s="1"/>
  <c r="G32" i="21"/>
  <c r="F33" i="21"/>
  <c r="G33" i="21"/>
  <c r="H33" i="21"/>
  <c r="F34" i="21"/>
  <c r="G34" i="21"/>
  <c r="H34" i="21"/>
  <c r="F35" i="21"/>
  <c r="G35" i="21"/>
  <c r="H35" i="21"/>
  <c r="F36" i="21"/>
  <c r="G36" i="21"/>
  <c r="H36" i="21"/>
  <c r="F37" i="21"/>
  <c r="G37" i="21"/>
  <c r="H37" i="21"/>
  <c r="F38" i="21"/>
  <c r="G38" i="21"/>
  <c r="H38" i="21"/>
  <c r="F39" i="21"/>
  <c r="G39" i="21"/>
  <c r="H39" i="21"/>
  <c r="F40" i="21"/>
  <c r="G40" i="21"/>
  <c r="H40" i="21"/>
  <c r="F41" i="21"/>
  <c r="G41" i="21"/>
  <c r="H41" i="21"/>
  <c r="F42" i="21"/>
  <c r="G42" i="21"/>
  <c r="H42" i="21"/>
  <c r="F43" i="21"/>
  <c r="G43" i="21"/>
  <c r="H43" i="21"/>
  <c r="F44" i="21"/>
  <c r="G44" i="21"/>
  <c r="H44" i="21"/>
  <c r="F45" i="21"/>
  <c r="G45" i="21"/>
  <c r="H45" i="21"/>
  <c r="F46" i="21"/>
  <c r="G46" i="21"/>
  <c r="H46" i="21"/>
  <c r="F47" i="21"/>
  <c r="G47" i="21"/>
  <c r="H47" i="21"/>
  <c r="F48" i="21"/>
  <c r="G48" i="21"/>
  <c r="H48" i="21"/>
  <c r="F49" i="21"/>
  <c r="G49" i="21"/>
  <c r="H49" i="21"/>
  <c r="F50" i="21"/>
  <c r="G50" i="21"/>
  <c r="H50" i="21"/>
  <c r="F51" i="21"/>
  <c r="G51" i="21"/>
  <c r="H51" i="21"/>
  <c r="F52" i="21"/>
  <c r="G52" i="21"/>
  <c r="H52" i="21"/>
  <c r="F53" i="21"/>
  <c r="G53" i="21"/>
  <c r="H53" i="21"/>
  <c r="F54" i="21"/>
  <c r="G54" i="21"/>
  <c r="H54" i="21"/>
  <c r="F55" i="21"/>
  <c r="G55" i="21"/>
  <c r="H55" i="21"/>
  <c r="F56" i="21"/>
  <c r="G56" i="21"/>
  <c r="H56" i="21"/>
  <c r="F57" i="21"/>
  <c r="G57" i="21"/>
  <c r="H57" i="21"/>
  <c r="F58" i="21"/>
  <c r="G58" i="21"/>
  <c r="H58" i="21"/>
  <c r="F59" i="21"/>
  <c r="G59" i="21"/>
  <c r="H59" i="21"/>
  <c r="F60" i="21"/>
  <c r="G60" i="21"/>
  <c r="H60" i="21"/>
  <c r="F61" i="21"/>
  <c r="G61" i="21"/>
  <c r="H61" i="21"/>
  <c r="F62" i="21"/>
  <c r="G62" i="21"/>
  <c r="H62" i="21"/>
  <c r="F63" i="21"/>
  <c r="G63" i="21"/>
  <c r="H63" i="21"/>
  <c r="F64" i="21"/>
  <c r="G64" i="21"/>
  <c r="H64" i="21"/>
  <c r="F65" i="21"/>
  <c r="G65" i="21"/>
  <c r="H65" i="21"/>
  <c r="F66" i="21"/>
  <c r="G66" i="21"/>
  <c r="H66" i="21"/>
  <c r="F67" i="21"/>
  <c r="G67" i="21"/>
  <c r="H67" i="21"/>
  <c r="F68" i="21"/>
  <c r="G68" i="21"/>
  <c r="H68" i="21"/>
  <c r="F69" i="21"/>
  <c r="G69" i="21"/>
  <c r="H69" i="21"/>
  <c r="F70" i="21"/>
  <c r="G70" i="21"/>
  <c r="H70" i="21"/>
  <c r="F71" i="21"/>
  <c r="G71" i="21"/>
  <c r="H71" i="21"/>
  <c r="F72" i="21"/>
  <c r="G72" i="21"/>
  <c r="H72" i="21"/>
  <c r="F73" i="21"/>
  <c r="G73" i="21"/>
  <c r="H73" i="21"/>
  <c r="F74" i="21"/>
  <c r="G74" i="21"/>
  <c r="H74" i="21"/>
  <c r="F75" i="21"/>
  <c r="G75" i="21"/>
  <c r="H75" i="21"/>
  <c r="H31" i="21"/>
  <c r="G31" i="21"/>
  <c r="F31" i="21"/>
  <c r="M31" i="21" s="1"/>
  <c r="B1" i="21"/>
  <c r="H32" i="21" s="1"/>
  <c r="B1" i="17"/>
  <c r="B1" i="14"/>
  <c r="B1" i="16"/>
  <c r="E9" i="21"/>
  <c r="E10" i="21"/>
  <c r="E11" i="21"/>
  <c r="E12" i="21"/>
  <c r="E13" i="21"/>
  <c r="E14" i="21"/>
  <c r="E15" i="21"/>
  <c r="E16" i="21"/>
  <c r="E17" i="21"/>
  <c r="E32" i="17"/>
  <c r="F32" i="17"/>
  <c r="E33" i="17"/>
  <c r="F33" i="17"/>
  <c r="E34" i="17"/>
  <c r="F34" i="17"/>
  <c r="E35" i="17"/>
  <c r="F35" i="17"/>
  <c r="E36" i="17"/>
  <c r="F36" i="17"/>
  <c r="E37" i="17"/>
  <c r="F37" i="17"/>
  <c r="E38" i="17"/>
  <c r="F38" i="17"/>
  <c r="E39" i="17"/>
  <c r="F39" i="17"/>
  <c r="E40" i="17"/>
  <c r="F40" i="17"/>
  <c r="E41" i="17"/>
  <c r="F41" i="17"/>
  <c r="E42" i="17"/>
  <c r="F42" i="17"/>
  <c r="E43" i="17"/>
  <c r="F43" i="17"/>
  <c r="E44" i="17"/>
  <c r="F44" i="17"/>
  <c r="E45" i="17"/>
  <c r="F45" i="17"/>
  <c r="E46" i="17"/>
  <c r="F46" i="17"/>
  <c r="E47" i="17"/>
  <c r="F47" i="17"/>
  <c r="E48" i="17"/>
  <c r="F48" i="17"/>
  <c r="E49" i="17"/>
  <c r="F49" i="17"/>
  <c r="E50" i="17"/>
  <c r="F50" i="17"/>
  <c r="E51" i="17"/>
  <c r="F51" i="17"/>
  <c r="E52" i="17"/>
  <c r="F52" i="17"/>
  <c r="E53" i="17"/>
  <c r="F53" i="17"/>
  <c r="E54" i="17"/>
  <c r="F54" i="17"/>
  <c r="E55" i="17"/>
  <c r="F55" i="17"/>
  <c r="E56" i="17"/>
  <c r="F56" i="17"/>
  <c r="E57" i="17"/>
  <c r="F57" i="17"/>
  <c r="E58" i="17"/>
  <c r="F58" i="17"/>
  <c r="E59" i="17"/>
  <c r="F59" i="17"/>
  <c r="E60" i="17"/>
  <c r="F60" i="17"/>
  <c r="E61" i="17"/>
  <c r="F61" i="17"/>
  <c r="E62" i="17"/>
  <c r="F62" i="17"/>
  <c r="E63" i="17"/>
  <c r="F63" i="17"/>
  <c r="E64" i="17"/>
  <c r="F64" i="17"/>
  <c r="E65" i="17"/>
  <c r="F65" i="17"/>
  <c r="E66" i="17"/>
  <c r="F66" i="17"/>
  <c r="E67" i="17"/>
  <c r="F67" i="17"/>
  <c r="E68" i="17"/>
  <c r="F68" i="17"/>
  <c r="E69" i="17"/>
  <c r="F69" i="17"/>
  <c r="E70" i="17"/>
  <c r="F70" i="17"/>
  <c r="E71" i="17"/>
  <c r="F71" i="17"/>
  <c r="E72" i="17"/>
  <c r="F72" i="17"/>
  <c r="E73" i="17"/>
  <c r="F73" i="17"/>
  <c r="E74" i="17"/>
  <c r="F74" i="17"/>
  <c r="E75" i="17"/>
  <c r="F75" i="17"/>
  <c r="F31" i="17"/>
  <c r="E31" i="17"/>
  <c r="L31" i="17" s="1"/>
  <c r="D9" i="17"/>
  <c r="D10" i="17"/>
  <c r="D11" i="17"/>
  <c r="D12" i="17"/>
  <c r="D13" i="17"/>
  <c r="D14" i="17"/>
  <c r="D15" i="17"/>
  <c r="D16" i="17"/>
  <c r="D17" i="17"/>
  <c r="E9" i="14"/>
  <c r="E10" i="14"/>
  <c r="E11" i="14"/>
  <c r="E12" i="14"/>
  <c r="E13" i="14"/>
  <c r="E14" i="14"/>
  <c r="E15" i="14"/>
  <c r="E16" i="14"/>
  <c r="E17" i="14"/>
  <c r="D9" i="16"/>
  <c r="D10" i="16"/>
  <c r="D11" i="16"/>
  <c r="D12" i="16"/>
  <c r="D13" i="16"/>
  <c r="D14" i="16"/>
  <c r="D15" i="16"/>
  <c r="D16" i="16"/>
  <c r="D17" i="16"/>
  <c r="D9" i="15"/>
  <c r="D10" i="15"/>
  <c r="D11" i="15"/>
  <c r="D12" i="15"/>
  <c r="D13" i="15"/>
  <c r="D14" i="15"/>
  <c r="D15" i="15"/>
  <c r="D16" i="15"/>
  <c r="D17" i="15"/>
  <c r="B23" i="13"/>
  <c r="B24" i="13"/>
  <c r="B25" i="13"/>
  <c r="B26" i="13"/>
  <c r="B27" i="13"/>
  <c r="B28" i="13"/>
  <c r="B29" i="13"/>
  <c r="B30" i="13"/>
  <c r="B31" i="13"/>
  <c r="E32" i="16"/>
  <c r="F32" i="16" s="1"/>
  <c r="G32" i="16"/>
  <c r="E33" i="16"/>
  <c r="F33" i="16"/>
  <c r="G33" i="16"/>
  <c r="E34" i="16"/>
  <c r="F34" i="16"/>
  <c r="G34" i="16"/>
  <c r="E35" i="16"/>
  <c r="F35" i="16"/>
  <c r="G35" i="16"/>
  <c r="E36" i="16"/>
  <c r="F36" i="16"/>
  <c r="G36" i="16"/>
  <c r="E37" i="16"/>
  <c r="F37" i="16"/>
  <c r="G37" i="16"/>
  <c r="E38" i="16"/>
  <c r="F38" i="16"/>
  <c r="G38" i="16"/>
  <c r="E39" i="16"/>
  <c r="F39" i="16"/>
  <c r="G39" i="16"/>
  <c r="E40" i="16"/>
  <c r="F40" i="16"/>
  <c r="G40" i="16"/>
  <c r="E41" i="16"/>
  <c r="F41" i="16"/>
  <c r="G41" i="16"/>
  <c r="E42" i="16"/>
  <c r="F42" i="16"/>
  <c r="G42" i="16"/>
  <c r="E43" i="16"/>
  <c r="F43" i="16"/>
  <c r="G43" i="16"/>
  <c r="E44" i="16"/>
  <c r="F44" i="16"/>
  <c r="G44" i="16"/>
  <c r="E45" i="16"/>
  <c r="F45" i="16"/>
  <c r="G45" i="16"/>
  <c r="E46" i="16"/>
  <c r="F46" i="16"/>
  <c r="G46" i="16"/>
  <c r="E47" i="16"/>
  <c r="F47" i="16"/>
  <c r="G47" i="16"/>
  <c r="E48" i="16"/>
  <c r="F48" i="16"/>
  <c r="G48" i="16"/>
  <c r="E49" i="16"/>
  <c r="F49" i="16"/>
  <c r="G49" i="16"/>
  <c r="E50" i="16"/>
  <c r="F50" i="16"/>
  <c r="G50" i="16"/>
  <c r="E51" i="16"/>
  <c r="F51" i="16"/>
  <c r="G51" i="16"/>
  <c r="E52" i="16"/>
  <c r="F52" i="16"/>
  <c r="G52" i="16"/>
  <c r="E53" i="16"/>
  <c r="F53" i="16"/>
  <c r="G53" i="16"/>
  <c r="E54" i="16"/>
  <c r="F54" i="16"/>
  <c r="G54" i="16"/>
  <c r="E55" i="16"/>
  <c r="F55" i="16"/>
  <c r="G55" i="16"/>
  <c r="E56" i="16"/>
  <c r="F56" i="16"/>
  <c r="G56" i="16"/>
  <c r="E57" i="16"/>
  <c r="F57" i="16"/>
  <c r="G57" i="16"/>
  <c r="E58" i="16"/>
  <c r="F58" i="16"/>
  <c r="G58" i="16"/>
  <c r="E59" i="16"/>
  <c r="F59" i="16"/>
  <c r="G59" i="16"/>
  <c r="E60" i="16"/>
  <c r="F60" i="16"/>
  <c r="G60" i="16"/>
  <c r="E61" i="16"/>
  <c r="F61" i="16"/>
  <c r="G61" i="16"/>
  <c r="E62" i="16"/>
  <c r="F62" i="16"/>
  <c r="G62" i="16"/>
  <c r="E63" i="16"/>
  <c r="F63" i="16"/>
  <c r="G63" i="16"/>
  <c r="E64" i="16"/>
  <c r="F64" i="16"/>
  <c r="G64" i="16"/>
  <c r="E65" i="16"/>
  <c r="F65" i="16"/>
  <c r="G65" i="16"/>
  <c r="E66" i="16"/>
  <c r="F66" i="16"/>
  <c r="G66" i="16"/>
  <c r="E67" i="16"/>
  <c r="F67" i="16"/>
  <c r="G67" i="16"/>
  <c r="E68" i="16"/>
  <c r="F68" i="16"/>
  <c r="G68" i="16"/>
  <c r="E69" i="16"/>
  <c r="F69" i="16"/>
  <c r="G69" i="16"/>
  <c r="E70" i="16"/>
  <c r="F70" i="16"/>
  <c r="G70" i="16"/>
  <c r="E71" i="16"/>
  <c r="F71" i="16"/>
  <c r="G71" i="16"/>
  <c r="E72" i="16"/>
  <c r="F72" i="16"/>
  <c r="G72" i="16"/>
  <c r="E73" i="16"/>
  <c r="F73" i="16"/>
  <c r="G73" i="16"/>
  <c r="E74" i="16"/>
  <c r="F74" i="16"/>
  <c r="G74" i="16"/>
  <c r="E75" i="16"/>
  <c r="F75" i="16"/>
  <c r="G75" i="16"/>
  <c r="F32" i="14"/>
  <c r="G32" i="14" s="1"/>
  <c r="H32" i="14"/>
  <c r="F33" i="14"/>
  <c r="G33" i="14" s="1"/>
  <c r="H33" i="14"/>
  <c r="F34" i="14"/>
  <c r="G34" i="14"/>
  <c r="H34" i="14"/>
  <c r="F35" i="14"/>
  <c r="G35" i="14"/>
  <c r="H35" i="14"/>
  <c r="F36" i="14"/>
  <c r="G36" i="14"/>
  <c r="H36" i="14"/>
  <c r="F37" i="14"/>
  <c r="G37" i="14"/>
  <c r="H37" i="14"/>
  <c r="F38" i="14"/>
  <c r="G38" i="14"/>
  <c r="H38" i="14"/>
  <c r="F39" i="14"/>
  <c r="G39" i="14"/>
  <c r="H39" i="14"/>
  <c r="F40" i="14"/>
  <c r="G40" i="14"/>
  <c r="H40" i="14"/>
  <c r="F41" i="14"/>
  <c r="G41" i="14"/>
  <c r="H41" i="14"/>
  <c r="F42" i="14"/>
  <c r="G42" i="14"/>
  <c r="H42" i="14"/>
  <c r="F43" i="14"/>
  <c r="G43" i="14"/>
  <c r="H43" i="14"/>
  <c r="F44" i="14"/>
  <c r="G44" i="14"/>
  <c r="H44" i="14"/>
  <c r="F45" i="14"/>
  <c r="G45" i="14"/>
  <c r="H45" i="14"/>
  <c r="F46" i="14"/>
  <c r="G46" i="14"/>
  <c r="H46" i="14"/>
  <c r="F47" i="14"/>
  <c r="G47" i="14"/>
  <c r="H47" i="14"/>
  <c r="F48" i="14"/>
  <c r="G48" i="14"/>
  <c r="H48" i="14"/>
  <c r="F49" i="14"/>
  <c r="G49" i="14"/>
  <c r="H49" i="14"/>
  <c r="F50" i="14"/>
  <c r="G50" i="14"/>
  <c r="H50" i="14"/>
  <c r="F51" i="14"/>
  <c r="G51" i="14"/>
  <c r="H51" i="14"/>
  <c r="F52" i="14"/>
  <c r="G52" i="14"/>
  <c r="H52" i="14"/>
  <c r="F53" i="14"/>
  <c r="G53" i="14"/>
  <c r="H53" i="14"/>
  <c r="F54" i="14"/>
  <c r="G54" i="14"/>
  <c r="H54" i="14"/>
  <c r="F55" i="14"/>
  <c r="G55" i="14"/>
  <c r="H55" i="14"/>
  <c r="F56" i="14"/>
  <c r="G56" i="14"/>
  <c r="H56" i="14"/>
  <c r="F57" i="14"/>
  <c r="G57" i="14"/>
  <c r="H57" i="14"/>
  <c r="F58" i="14"/>
  <c r="G58" i="14"/>
  <c r="H58" i="14"/>
  <c r="F59" i="14"/>
  <c r="G59" i="14"/>
  <c r="H59" i="14"/>
  <c r="F60" i="14"/>
  <c r="G60" i="14"/>
  <c r="H60" i="14"/>
  <c r="F61" i="14"/>
  <c r="G61" i="14"/>
  <c r="H61" i="14"/>
  <c r="F62" i="14"/>
  <c r="G62" i="14"/>
  <c r="H62" i="14"/>
  <c r="F63" i="14"/>
  <c r="G63" i="14"/>
  <c r="H63" i="14"/>
  <c r="F64" i="14"/>
  <c r="G64" i="14"/>
  <c r="H64" i="14"/>
  <c r="F65" i="14"/>
  <c r="G65" i="14"/>
  <c r="H65" i="14"/>
  <c r="F66" i="14"/>
  <c r="G66" i="14"/>
  <c r="H66" i="14"/>
  <c r="F67" i="14"/>
  <c r="G67" i="14"/>
  <c r="H67" i="14"/>
  <c r="F68" i="14"/>
  <c r="G68" i="14"/>
  <c r="H68" i="14"/>
  <c r="F69" i="14"/>
  <c r="G69" i="14"/>
  <c r="H69" i="14"/>
  <c r="F70" i="14"/>
  <c r="G70" i="14"/>
  <c r="H70" i="14"/>
  <c r="F71" i="14"/>
  <c r="G71" i="14"/>
  <c r="H71" i="14"/>
  <c r="F72" i="14"/>
  <c r="G72" i="14"/>
  <c r="H72" i="14"/>
  <c r="F73" i="14"/>
  <c r="G73" i="14"/>
  <c r="H73" i="14"/>
  <c r="F74" i="14"/>
  <c r="G74" i="14"/>
  <c r="H74" i="14"/>
  <c r="F75" i="14"/>
  <c r="G75" i="14"/>
  <c r="H75" i="14"/>
  <c r="H31" i="14"/>
  <c r="F31" i="14"/>
  <c r="G31" i="14" s="1"/>
  <c r="E42" i="15"/>
  <c r="G42" i="15"/>
  <c r="E43" i="15"/>
  <c r="G43" i="15"/>
  <c r="E44" i="15"/>
  <c r="G44" i="15"/>
  <c r="E45" i="15"/>
  <c r="G45" i="15"/>
  <c r="E46" i="15"/>
  <c r="G46" i="15"/>
  <c r="E47" i="15"/>
  <c r="G47" i="15"/>
  <c r="E48" i="15"/>
  <c r="G48" i="15"/>
  <c r="E49" i="15"/>
  <c r="G49" i="15"/>
  <c r="E50" i="15"/>
  <c r="G50" i="15"/>
  <c r="E51" i="15"/>
  <c r="G51" i="15"/>
  <c r="E52" i="15"/>
  <c r="G52" i="15"/>
  <c r="E53" i="15"/>
  <c r="G53" i="15"/>
  <c r="E54" i="15"/>
  <c r="G54" i="15"/>
  <c r="E55" i="15"/>
  <c r="G55" i="15"/>
  <c r="E56" i="15"/>
  <c r="G56" i="15"/>
  <c r="E57" i="15"/>
  <c r="G57" i="15"/>
  <c r="E58" i="15"/>
  <c r="G58" i="15"/>
  <c r="E59" i="15"/>
  <c r="G59" i="15"/>
  <c r="E60" i="15"/>
  <c r="G60" i="15"/>
  <c r="E61" i="15"/>
  <c r="G61" i="15"/>
  <c r="E62" i="15"/>
  <c r="G62" i="15"/>
  <c r="E63" i="15"/>
  <c r="G63" i="15"/>
  <c r="E64" i="15"/>
  <c r="G64" i="15"/>
  <c r="E65" i="15"/>
  <c r="G65" i="15"/>
  <c r="E66" i="15"/>
  <c r="G66" i="15"/>
  <c r="E67" i="15"/>
  <c r="G67" i="15"/>
  <c r="E68" i="15"/>
  <c r="G68" i="15"/>
  <c r="E69" i="15"/>
  <c r="G69" i="15"/>
  <c r="E70" i="15"/>
  <c r="G70" i="15"/>
  <c r="E71" i="15"/>
  <c r="G71" i="15"/>
  <c r="E72" i="15"/>
  <c r="G72" i="15"/>
  <c r="E73" i="15"/>
  <c r="G73" i="15"/>
  <c r="E74" i="15"/>
  <c r="G74" i="15"/>
  <c r="E75" i="15"/>
  <c r="G75" i="15"/>
  <c r="E76" i="15"/>
  <c r="G76" i="15"/>
  <c r="E77" i="15"/>
  <c r="G77" i="15"/>
  <c r="E78" i="15"/>
  <c r="G78" i="15"/>
  <c r="E79" i="15"/>
  <c r="G79" i="15"/>
  <c r="E80" i="15"/>
  <c r="G80" i="15"/>
  <c r="E81" i="15"/>
  <c r="G81" i="15"/>
  <c r="E82" i="15"/>
  <c r="G82" i="15"/>
  <c r="E83" i="15"/>
  <c r="G83" i="15"/>
  <c r="E84" i="15"/>
  <c r="G84" i="15"/>
  <c r="E85" i="15"/>
  <c r="G85" i="15"/>
  <c r="G31" i="16"/>
  <c r="E31" i="16"/>
  <c r="F31" i="16" s="1"/>
  <c r="G41" i="15"/>
  <c r="C19" i="24"/>
  <c r="D19" i="24"/>
  <c r="C6" i="24"/>
  <c r="D6" i="24"/>
  <c r="C7" i="24"/>
  <c r="D7" i="24"/>
  <c r="C8" i="24"/>
  <c r="D8" i="24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D5" i="24"/>
  <c r="C5" i="24"/>
  <c r="I24" i="19" l="1"/>
  <c r="L31" i="16"/>
  <c r="M32" i="14"/>
  <c r="L25" i="19" s="1"/>
  <c r="L47" i="19" s="1"/>
  <c r="M31" i="14"/>
  <c r="L24" i="19" s="1"/>
  <c r="C6" i="22"/>
  <c r="C7" i="22"/>
  <c r="C8" i="22"/>
  <c r="C9" i="22"/>
  <c r="C10" i="22"/>
  <c r="C5" i="2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28" i="12"/>
  <c r="I29" i="19"/>
  <c r="H29" i="19"/>
  <c r="L28" i="19"/>
  <c r="I28" i="19"/>
  <c r="H28" i="19"/>
  <c r="J44" i="15" l="1"/>
  <c r="K44" i="15" s="1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H31" i="12"/>
  <c r="H32" i="12"/>
  <c r="H33" i="12"/>
  <c r="H34" i="12"/>
  <c r="I34" i="12"/>
  <c r="J34" i="12"/>
  <c r="K34" i="12"/>
  <c r="L34" i="12"/>
  <c r="H35" i="12"/>
  <c r="I35" i="12"/>
  <c r="J35" i="12"/>
  <c r="K35" i="12"/>
  <c r="L35" i="12"/>
  <c r="H36" i="12"/>
  <c r="I36" i="12"/>
  <c r="J36" i="12"/>
  <c r="K36" i="12"/>
  <c r="L36" i="12"/>
  <c r="H37" i="12"/>
  <c r="I37" i="12"/>
  <c r="J37" i="12"/>
  <c r="K37" i="12"/>
  <c r="L37" i="12"/>
  <c r="H38" i="12"/>
  <c r="I38" i="12"/>
  <c r="J38" i="12"/>
  <c r="K38" i="12"/>
  <c r="L38" i="12"/>
  <c r="H39" i="12"/>
  <c r="I39" i="12"/>
  <c r="J39" i="12"/>
  <c r="K39" i="12"/>
  <c r="L39" i="12"/>
  <c r="H40" i="12"/>
  <c r="I40" i="12"/>
  <c r="J40" i="12"/>
  <c r="K40" i="12"/>
  <c r="L40" i="12"/>
  <c r="H41" i="12"/>
  <c r="I41" i="12"/>
  <c r="J41" i="12"/>
  <c r="K41" i="12"/>
  <c r="L41" i="12"/>
  <c r="H42" i="12"/>
  <c r="I42" i="12"/>
  <c r="J42" i="12"/>
  <c r="K42" i="12"/>
  <c r="L42" i="12"/>
  <c r="H28" i="12"/>
  <c r="F34" i="12"/>
  <c r="F35" i="12"/>
  <c r="F36" i="12"/>
  <c r="F37" i="12"/>
  <c r="F38" i="12"/>
  <c r="F39" i="12"/>
  <c r="F40" i="12"/>
  <c r="F41" i="12"/>
  <c r="F42" i="12"/>
  <c r="U2" i="15"/>
  <c r="AB2" i="15" s="1"/>
  <c r="T2" i="15"/>
  <c r="AA2" i="15" s="1"/>
  <c r="S2" i="15"/>
  <c r="R2" i="15"/>
  <c r="AH2" i="15" l="1"/>
  <c r="AI2" i="15"/>
  <c r="Y2" i="15"/>
  <c r="AF2" i="15" s="1"/>
  <c r="Z2" i="15"/>
  <c r="AG2" i="15" l="1"/>
  <c r="H129" i="24" l="1"/>
  <c r="G129" i="24"/>
  <c r="F129" i="24"/>
  <c r="F128" i="24"/>
  <c r="G109" i="24"/>
  <c r="F109" i="24"/>
  <c r="F108" i="24"/>
  <c r="F107" i="24"/>
  <c r="F37" i="24"/>
  <c r="F39" i="24"/>
  <c r="C4" i="24"/>
  <c r="D4" i="24"/>
  <c r="C23" i="24"/>
  <c r="D23" i="24"/>
  <c r="C33" i="24"/>
  <c r="D33" i="24"/>
  <c r="C43" i="24"/>
  <c r="D43" i="24"/>
  <c r="C53" i="24"/>
  <c r="D53" i="24"/>
  <c r="D63" i="24"/>
  <c r="C73" i="24"/>
  <c r="D73" i="24"/>
  <c r="C83" i="24"/>
  <c r="D83" i="24"/>
  <c r="C93" i="24"/>
  <c r="D93" i="24"/>
  <c r="C103" i="24"/>
  <c r="D103" i="24"/>
  <c r="C113" i="24"/>
  <c r="D113" i="24"/>
  <c r="C123" i="24"/>
  <c r="D123" i="24"/>
  <c r="C133" i="24"/>
  <c r="D133" i="24"/>
  <c r="C143" i="24"/>
  <c r="D143" i="24"/>
  <c r="C153" i="24"/>
  <c r="D153" i="24"/>
  <c r="C163" i="24"/>
  <c r="D163" i="24"/>
  <c r="B19" i="24"/>
  <c r="A163" i="24" s="1"/>
  <c r="I169" i="24" s="1"/>
  <c r="B5" i="24"/>
  <c r="A23" i="24" s="1"/>
  <c r="B6" i="24"/>
  <c r="A33" i="24" s="1"/>
  <c r="B7" i="24"/>
  <c r="A43" i="24" s="1"/>
  <c r="B8" i="24"/>
  <c r="A53" i="24" s="1"/>
  <c r="E56" i="24" s="1"/>
  <c r="B9" i="24"/>
  <c r="A63" i="24" s="1"/>
  <c r="E69" i="24" s="1"/>
  <c r="B10" i="24"/>
  <c r="A73" i="24" s="1"/>
  <c r="I79" i="24" s="1"/>
  <c r="B11" i="24"/>
  <c r="A83" i="24" s="1"/>
  <c r="F87" i="24" s="1"/>
  <c r="B12" i="24"/>
  <c r="A93" i="24" s="1"/>
  <c r="F98" i="24" s="1"/>
  <c r="B13" i="24"/>
  <c r="A103" i="24" s="1"/>
  <c r="I109" i="24" s="1"/>
  <c r="B14" i="24"/>
  <c r="A113" i="24" s="1"/>
  <c r="F115" i="24" s="1"/>
  <c r="K116" i="24" s="1"/>
  <c r="L116" i="24" s="1"/>
  <c r="B15" i="24"/>
  <c r="A123" i="24" s="1"/>
  <c r="F126" i="24" s="1"/>
  <c r="B16" i="24"/>
  <c r="A133" i="24" s="1"/>
  <c r="F138" i="24" s="1"/>
  <c r="B17" i="24"/>
  <c r="A143" i="24" s="1"/>
  <c r="F148" i="24" s="1"/>
  <c r="B18" i="24"/>
  <c r="A153" i="24" s="1"/>
  <c r="G159" i="24" s="1"/>
  <c r="B4" i="24"/>
  <c r="C63" i="24"/>
  <c r="C64" i="22"/>
  <c r="A64" i="22"/>
  <c r="C54" i="22"/>
  <c r="A54" i="22"/>
  <c r="C44" i="22"/>
  <c r="A44" i="22"/>
  <c r="C34" i="22"/>
  <c r="A34" i="22"/>
  <c r="A24" i="22"/>
  <c r="F166" i="24"/>
  <c r="F106" i="24"/>
  <c r="F46" i="24"/>
  <c r="F38" i="24"/>
  <c r="F48" i="24"/>
  <c r="C24" i="22"/>
  <c r="C13" i="22"/>
  <c r="G153" i="19"/>
  <c r="H153" i="19"/>
  <c r="J156" i="19"/>
  <c r="J157" i="19"/>
  <c r="H160" i="19"/>
  <c r="A161" i="19"/>
  <c r="B161" i="19"/>
  <c r="C161" i="19"/>
  <c r="D161" i="19"/>
  <c r="A162" i="19"/>
  <c r="B162" i="19"/>
  <c r="C162" i="19"/>
  <c r="D162" i="19"/>
  <c r="A163" i="19"/>
  <c r="B163" i="19"/>
  <c r="C163" i="19"/>
  <c r="D163" i="19"/>
  <c r="A164" i="19"/>
  <c r="B164" i="19"/>
  <c r="C164" i="19"/>
  <c r="D164" i="19"/>
  <c r="I1" i="19"/>
  <c r="J46" i="16"/>
  <c r="K46" i="16"/>
  <c r="J47" i="16"/>
  <c r="K47" i="16"/>
  <c r="J48" i="16"/>
  <c r="K48" i="16"/>
  <c r="J49" i="16"/>
  <c r="K49" i="16"/>
  <c r="J50" i="16"/>
  <c r="K50" i="16"/>
  <c r="J51" i="16"/>
  <c r="K51" i="16"/>
  <c r="J52" i="16"/>
  <c r="K52" i="16"/>
  <c r="J53" i="16"/>
  <c r="K53" i="16"/>
  <c r="J54" i="16"/>
  <c r="K54" i="16"/>
  <c r="J55" i="16"/>
  <c r="K55" i="16"/>
  <c r="J56" i="16"/>
  <c r="K56" i="16"/>
  <c r="J57" i="16"/>
  <c r="K57" i="16"/>
  <c r="J58" i="16"/>
  <c r="K58" i="16"/>
  <c r="J59" i="16"/>
  <c r="K59" i="16"/>
  <c r="J60" i="16"/>
  <c r="K60" i="16"/>
  <c r="J61" i="16"/>
  <c r="K61" i="16"/>
  <c r="J62" i="16"/>
  <c r="K62" i="16"/>
  <c r="J63" i="16"/>
  <c r="K63" i="16"/>
  <c r="J64" i="16"/>
  <c r="K64" i="16"/>
  <c r="J65" i="16"/>
  <c r="K65" i="16"/>
  <c r="J66" i="16"/>
  <c r="K66" i="16"/>
  <c r="J67" i="16"/>
  <c r="K67" i="16"/>
  <c r="J68" i="16"/>
  <c r="K68" i="16"/>
  <c r="J69" i="16"/>
  <c r="K69" i="16"/>
  <c r="J70" i="16"/>
  <c r="K70" i="16"/>
  <c r="J71" i="16"/>
  <c r="K71" i="16"/>
  <c r="J72" i="16"/>
  <c r="K72" i="16"/>
  <c r="J73" i="16"/>
  <c r="K73" i="16"/>
  <c r="J74" i="16"/>
  <c r="K74" i="16"/>
  <c r="J75" i="16"/>
  <c r="K75" i="16"/>
  <c r="K46" i="14"/>
  <c r="L46" i="14"/>
  <c r="K47" i="14"/>
  <c r="L47" i="14"/>
  <c r="K48" i="14"/>
  <c r="L48" i="14"/>
  <c r="K49" i="14"/>
  <c r="L49" i="14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J46" i="17"/>
  <c r="K46" i="17"/>
  <c r="J47" i="17"/>
  <c r="K47" i="17"/>
  <c r="J48" i="17"/>
  <c r="K48" i="17"/>
  <c r="J49" i="17"/>
  <c r="K49" i="17"/>
  <c r="J50" i="17"/>
  <c r="K50" i="17"/>
  <c r="J51" i="17"/>
  <c r="K51" i="17"/>
  <c r="J52" i="17"/>
  <c r="K52" i="17"/>
  <c r="J53" i="17"/>
  <c r="K53" i="17"/>
  <c r="J54" i="17"/>
  <c r="K54" i="17"/>
  <c r="J55" i="17"/>
  <c r="K55" i="17"/>
  <c r="J56" i="17"/>
  <c r="K56" i="17"/>
  <c r="J57" i="17"/>
  <c r="K57" i="17"/>
  <c r="J58" i="17"/>
  <c r="K58" i="17"/>
  <c r="J59" i="17"/>
  <c r="K59" i="17"/>
  <c r="J60" i="17"/>
  <c r="K60" i="17"/>
  <c r="J61" i="17"/>
  <c r="K61" i="17"/>
  <c r="J62" i="17"/>
  <c r="K62" i="17"/>
  <c r="J63" i="17"/>
  <c r="K63" i="17"/>
  <c r="J64" i="17"/>
  <c r="K64" i="17"/>
  <c r="J65" i="17"/>
  <c r="K65" i="17"/>
  <c r="J66" i="17"/>
  <c r="K66" i="17"/>
  <c r="J67" i="17"/>
  <c r="K67" i="17"/>
  <c r="J68" i="17"/>
  <c r="K68" i="17"/>
  <c r="J69" i="17"/>
  <c r="K69" i="17"/>
  <c r="J70" i="17"/>
  <c r="K70" i="17"/>
  <c r="J71" i="17"/>
  <c r="K71" i="17"/>
  <c r="J72" i="17"/>
  <c r="K72" i="17"/>
  <c r="J73" i="17"/>
  <c r="K73" i="17"/>
  <c r="J74" i="17"/>
  <c r="K74" i="17"/>
  <c r="J75" i="17"/>
  <c r="K75" i="17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E39" i="22" l="1"/>
  <c r="F39" i="22"/>
  <c r="I59" i="24"/>
  <c r="G119" i="24"/>
  <c r="F117" i="24"/>
  <c r="F167" i="24"/>
  <c r="F55" i="24"/>
  <c r="K56" i="24" s="1"/>
  <c r="L56" i="24" s="1"/>
  <c r="F118" i="24"/>
  <c r="F168" i="24"/>
  <c r="F56" i="24"/>
  <c r="F119" i="24"/>
  <c r="F169" i="24"/>
  <c r="F156" i="24"/>
  <c r="H59" i="24"/>
  <c r="F76" i="24"/>
  <c r="F88" i="24"/>
  <c r="F99" i="24"/>
  <c r="F116" i="24"/>
  <c r="F127" i="24"/>
  <c r="F139" i="24"/>
  <c r="F149" i="24"/>
  <c r="H159" i="24"/>
  <c r="F77" i="24"/>
  <c r="F89" i="24"/>
  <c r="G139" i="24"/>
  <c r="G149" i="24"/>
  <c r="I159" i="24"/>
  <c r="F67" i="24"/>
  <c r="F78" i="24"/>
  <c r="G89" i="24"/>
  <c r="H139" i="24"/>
  <c r="H149" i="24"/>
  <c r="F68" i="24"/>
  <c r="F79" i="24"/>
  <c r="H89" i="24"/>
  <c r="I139" i="24"/>
  <c r="I149" i="24"/>
  <c r="F57" i="24"/>
  <c r="G79" i="24"/>
  <c r="I89" i="24"/>
  <c r="F145" i="24"/>
  <c r="K146" i="24" s="1"/>
  <c r="L146" i="24" s="1"/>
  <c r="F157" i="24"/>
  <c r="F86" i="24"/>
  <c r="F47" i="24"/>
  <c r="F58" i="24"/>
  <c r="G69" i="24"/>
  <c r="H79" i="24"/>
  <c r="F96" i="24"/>
  <c r="H109" i="24"/>
  <c r="H119" i="24"/>
  <c r="I129" i="24"/>
  <c r="F146" i="24"/>
  <c r="F158" i="24"/>
  <c r="G169" i="24"/>
  <c r="F66" i="24"/>
  <c r="F49" i="24"/>
  <c r="F59" i="24"/>
  <c r="H69" i="24"/>
  <c r="F97" i="24"/>
  <c r="I119" i="24"/>
  <c r="F137" i="24"/>
  <c r="F147" i="24"/>
  <c r="F159" i="24"/>
  <c r="H169" i="24"/>
  <c r="F69" i="24"/>
  <c r="F136" i="24"/>
  <c r="G59" i="24"/>
  <c r="I69" i="24"/>
  <c r="K45" i="21"/>
  <c r="K70" i="21"/>
  <c r="K69" i="21"/>
  <c r="K61" i="21"/>
  <c r="K53" i="21"/>
  <c r="K37" i="21"/>
  <c r="K68" i="21"/>
  <c r="K60" i="21"/>
  <c r="K52" i="21"/>
  <c r="K44" i="21"/>
  <c r="K36" i="21"/>
  <c r="K38" i="21"/>
  <c r="K67" i="21"/>
  <c r="K35" i="21"/>
  <c r="K75" i="21"/>
  <c r="K74" i="21"/>
  <c r="K66" i="21"/>
  <c r="K58" i="21"/>
  <c r="K50" i="21"/>
  <c r="K42" i="21"/>
  <c r="K34" i="21"/>
  <c r="K54" i="21"/>
  <c r="K43" i="21"/>
  <c r="K73" i="21"/>
  <c r="K65" i="21"/>
  <c r="K57" i="21"/>
  <c r="K49" i="21"/>
  <c r="K41" i="21"/>
  <c r="K62" i="21"/>
  <c r="K59" i="21"/>
  <c r="K72" i="21"/>
  <c r="K64" i="21"/>
  <c r="K56" i="21"/>
  <c r="K48" i="21"/>
  <c r="K40" i="21"/>
  <c r="K46" i="21"/>
  <c r="K51" i="21"/>
  <c r="K71" i="21"/>
  <c r="K63" i="21"/>
  <c r="K55" i="21"/>
  <c r="K47" i="21"/>
  <c r="K39" i="21"/>
  <c r="F85" i="24"/>
  <c r="K86" i="24" s="1"/>
  <c r="L86" i="24" s="1"/>
  <c r="F105" i="24"/>
  <c r="K106" i="24" s="1"/>
  <c r="L106" i="24" s="1"/>
  <c r="F135" i="24"/>
  <c r="K136" i="24" s="1"/>
  <c r="L136" i="24" s="1"/>
  <c r="F165" i="24"/>
  <c r="K166" i="24" s="1"/>
  <c r="L166" i="24" s="1"/>
  <c r="F75" i="24"/>
  <c r="K76" i="24" s="1"/>
  <c r="L76" i="24" s="1"/>
  <c r="F125" i="24"/>
  <c r="K126" i="24" s="1"/>
  <c r="L126" i="24" s="1"/>
  <c r="F155" i="24"/>
  <c r="K156" i="24" s="1"/>
  <c r="L156" i="24" s="1"/>
  <c r="F65" i="24"/>
  <c r="K66" i="24" s="1"/>
  <c r="L66" i="24" s="1"/>
  <c r="F95" i="24"/>
  <c r="K96" i="24" s="1"/>
  <c r="L96" i="24" s="1"/>
  <c r="E59" i="22"/>
  <c r="F59" i="22"/>
  <c r="E49" i="22"/>
  <c r="F49" i="22"/>
  <c r="E69" i="22"/>
  <c r="F69" i="22"/>
  <c r="E169" i="24"/>
  <c r="E107" i="24"/>
  <c r="E106" i="24"/>
  <c r="E105" i="24"/>
  <c r="E108" i="24"/>
  <c r="E109" i="24"/>
  <c r="E95" i="24"/>
  <c r="E98" i="24"/>
  <c r="E99" i="24"/>
  <c r="E97" i="24"/>
  <c r="E96" i="24"/>
  <c r="E86" i="24"/>
  <c r="E89" i="24"/>
  <c r="E85" i="24"/>
  <c r="E87" i="24"/>
  <c r="E88" i="24"/>
  <c r="E149" i="24"/>
  <c r="E147" i="24"/>
  <c r="E145" i="24"/>
  <c r="E148" i="24"/>
  <c r="E146" i="24"/>
  <c r="E156" i="24"/>
  <c r="E159" i="24"/>
  <c r="E157" i="24"/>
  <c r="E155" i="24"/>
  <c r="E158" i="24"/>
  <c r="E77" i="24"/>
  <c r="E79" i="24"/>
  <c r="E78" i="24"/>
  <c r="E76" i="24"/>
  <c r="E75" i="24"/>
  <c r="E128" i="24"/>
  <c r="E126" i="24"/>
  <c r="E129" i="24"/>
  <c r="E127" i="24"/>
  <c r="E125" i="24"/>
  <c r="E49" i="24"/>
  <c r="E48" i="24"/>
  <c r="E46" i="24"/>
  <c r="E47" i="24"/>
  <c r="E45" i="24"/>
  <c r="E137" i="24"/>
  <c r="E135" i="24"/>
  <c r="E138" i="24"/>
  <c r="E136" i="24"/>
  <c r="E139" i="24"/>
  <c r="E117" i="24"/>
  <c r="E115" i="24"/>
  <c r="E118" i="24"/>
  <c r="E116" i="24"/>
  <c r="E119" i="24"/>
  <c r="E38" i="24"/>
  <c r="E37" i="24"/>
  <c r="E36" i="24"/>
  <c r="E35" i="24"/>
  <c r="E39" i="24"/>
  <c r="E57" i="24"/>
  <c r="E167" i="24"/>
  <c r="E58" i="24"/>
  <c r="E59" i="24"/>
  <c r="E65" i="24"/>
  <c r="E166" i="24"/>
  <c r="E66" i="24"/>
  <c r="E67" i="24"/>
  <c r="E168" i="24"/>
  <c r="E55" i="24"/>
  <c r="E68" i="24"/>
  <c r="E165" i="24"/>
  <c r="F29" i="22"/>
  <c r="E29" i="22"/>
  <c r="E18" i="22"/>
  <c r="F18" i="22"/>
  <c r="E141" i="24" l="1"/>
  <c r="E161" i="24"/>
  <c r="E151" i="24"/>
  <c r="E131" i="24"/>
  <c r="E101" i="24"/>
  <c r="E91" i="24"/>
  <c r="E171" i="24"/>
  <c r="E121" i="24"/>
  <c r="E111" i="24"/>
  <c r="E61" i="24"/>
  <c r="E51" i="24"/>
  <c r="E41" i="24"/>
  <c r="E71" i="24"/>
  <c r="E81" i="24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J30" i="21"/>
  <c r="I27" i="19" s="1"/>
  <c r="N51" i="19" s="1"/>
  <c r="I30" i="21"/>
  <c r="H27" i="19" s="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10" i="21"/>
  <c r="G10" i="21"/>
  <c r="F10" i="21"/>
  <c r="H9" i="21"/>
  <c r="G9" i="21"/>
  <c r="F9" i="21"/>
  <c r="H8" i="21"/>
  <c r="G8" i="21"/>
  <c r="F8" i="21"/>
  <c r="C8" i="21"/>
  <c r="H7" i="21"/>
  <c r="G7" i="21"/>
  <c r="F7" i="21"/>
  <c r="C7" i="21"/>
  <c r="H6" i="21"/>
  <c r="G6" i="21"/>
  <c r="F6" i="21"/>
  <c r="C6" i="21"/>
  <c r="H5" i="21"/>
  <c r="G5" i="21"/>
  <c r="F5" i="21"/>
  <c r="C5" i="21"/>
  <c r="H4" i="21"/>
  <c r="G4" i="21"/>
  <c r="F4" i="21"/>
  <c r="C4" i="21"/>
  <c r="H3" i="21"/>
  <c r="G3" i="21"/>
  <c r="E33" i="21" s="1"/>
  <c r="F3" i="21"/>
  <c r="C3" i="21"/>
  <c r="K2" i="21"/>
  <c r="J2" i="21"/>
  <c r="I2" i="21"/>
  <c r="H2" i="21"/>
  <c r="H51" i="19" l="1"/>
  <c r="H48" i="19"/>
  <c r="I48" i="19"/>
  <c r="I51" i="19"/>
  <c r="O2" i="21"/>
  <c r="V2" i="21" s="1"/>
  <c r="R2" i="21"/>
  <c r="N2" i="21"/>
  <c r="U2" i="21" s="1"/>
  <c r="Q2" i="21"/>
  <c r="E36" i="21"/>
  <c r="E44" i="21"/>
  <c r="E41" i="21"/>
  <c r="E37" i="21"/>
  <c r="E45" i="21"/>
  <c r="E38" i="21"/>
  <c r="E40" i="21"/>
  <c r="E34" i="21"/>
  <c r="E42" i="21"/>
  <c r="E35" i="21"/>
  <c r="E43" i="21"/>
  <c r="E39" i="21"/>
  <c r="I49" i="24" l="1"/>
  <c r="I30" i="17"/>
  <c r="H30" i="17"/>
  <c r="H26" i="19" s="1"/>
  <c r="H54" i="19" s="1"/>
  <c r="G17" i="17"/>
  <c r="F17" i="17"/>
  <c r="E17" i="17"/>
  <c r="G16" i="17"/>
  <c r="F16" i="17"/>
  <c r="E16" i="17"/>
  <c r="G15" i="17"/>
  <c r="F15" i="17"/>
  <c r="E15" i="17"/>
  <c r="G14" i="17"/>
  <c r="F14" i="17"/>
  <c r="E14" i="17"/>
  <c r="G13" i="17"/>
  <c r="F13" i="17"/>
  <c r="E13" i="17"/>
  <c r="G12" i="17"/>
  <c r="F12" i="17"/>
  <c r="E12" i="17"/>
  <c r="G11" i="17"/>
  <c r="F11" i="17"/>
  <c r="E11" i="17"/>
  <c r="G10" i="17"/>
  <c r="F10" i="17"/>
  <c r="E10" i="17"/>
  <c r="G9" i="17"/>
  <c r="F9" i="17"/>
  <c r="E9" i="17"/>
  <c r="G8" i="17"/>
  <c r="F8" i="17"/>
  <c r="E8" i="17"/>
  <c r="G7" i="17"/>
  <c r="F7" i="17"/>
  <c r="E7" i="17"/>
  <c r="G6" i="17"/>
  <c r="F6" i="17"/>
  <c r="E6" i="17"/>
  <c r="G5" i="17"/>
  <c r="F5" i="17"/>
  <c r="E5" i="17"/>
  <c r="G4" i="17"/>
  <c r="F4" i="17"/>
  <c r="E4" i="17"/>
  <c r="G3" i="17"/>
  <c r="F3" i="17"/>
  <c r="E3" i="17"/>
  <c r="J2" i="17"/>
  <c r="I2" i="17"/>
  <c r="H2" i="17"/>
  <c r="G2" i="17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F36" i="24"/>
  <c r="G17" i="16"/>
  <c r="F17" i="16"/>
  <c r="E17" i="16"/>
  <c r="G16" i="16"/>
  <c r="F16" i="16"/>
  <c r="E16" i="16"/>
  <c r="G15" i="16"/>
  <c r="F15" i="16"/>
  <c r="E15" i="16"/>
  <c r="G14" i="16"/>
  <c r="F14" i="16"/>
  <c r="E14" i="16"/>
  <c r="G13" i="16"/>
  <c r="F13" i="16"/>
  <c r="E13" i="16"/>
  <c r="G12" i="16"/>
  <c r="F12" i="16"/>
  <c r="E12" i="16"/>
  <c r="G11" i="16"/>
  <c r="F11" i="16"/>
  <c r="E11" i="16"/>
  <c r="G10" i="16"/>
  <c r="F10" i="16"/>
  <c r="E10" i="16"/>
  <c r="G9" i="16"/>
  <c r="F9" i="16"/>
  <c r="E9" i="16"/>
  <c r="G8" i="16"/>
  <c r="F8" i="16"/>
  <c r="E8" i="16"/>
  <c r="C8" i="16"/>
  <c r="G7" i="16"/>
  <c r="F7" i="16"/>
  <c r="E7" i="16"/>
  <c r="C7" i="16"/>
  <c r="G6" i="16"/>
  <c r="F6" i="16"/>
  <c r="E6" i="16"/>
  <c r="C6" i="16"/>
  <c r="G5" i="16"/>
  <c r="F5" i="16"/>
  <c r="E5" i="16"/>
  <c r="C5" i="16"/>
  <c r="G4" i="16"/>
  <c r="F4" i="16"/>
  <c r="E4" i="16"/>
  <c r="C4" i="16"/>
  <c r="G3" i="16"/>
  <c r="F3" i="16"/>
  <c r="E3" i="16"/>
  <c r="C3" i="16"/>
  <c r="J2" i="16"/>
  <c r="I2" i="16"/>
  <c r="H2" i="16"/>
  <c r="G2" i="16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G17" i="15"/>
  <c r="F17" i="15"/>
  <c r="E17" i="15"/>
  <c r="G16" i="15"/>
  <c r="F16" i="15"/>
  <c r="E16" i="15"/>
  <c r="G15" i="15"/>
  <c r="F15" i="15"/>
  <c r="E15" i="15"/>
  <c r="G14" i="15"/>
  <c r="F14" i="15"/>
  <c r="E14" i="15"/>
  <c r="G13" i="15"/>
  <c r="F13" i="15"/>
  <c r="E13" i="15"/>
  <c r="C13" i="15"/>
  <c r="G12" i="15"/>
  <c r="F12" i="15"/>
  <c r="E12" i="15"/>
  <c r="C12" i="15"/>
  <c r="G11" i="15"/>
  <c r="F11" i="15"/>
  <c r="E11" i="15"/>
  <c r="C11" i="15"/>
  <c r="G10" i="15"/>
  <c r="F10" i="15"/>
  <c r="E10" i="15"/>
  <c r="C10" i="15"/>
  <c r="G9" i="15"/>
  <c r="F9" i="15"/>
  <c r="E9" i="15"/>
  <c r="C9" i="15"/>
  <c r="G8" i="15"/>
  <c r="F8" i="15"/>
  <c r="E8" i="15"/>
  <c r="C8" i="15"/>
  <c r="G7" i="15"/>
  <c r="F7" i="15"/>
  <c r="E7" i="15"/>
  <c r="C7" i="15"/>
  <c r="G6" i="15"/>
  <c r="F6" i="15"/>
  <c r="E6" i="15"/>
  <c r="C6" i="15"/>
  <c r="G5" i="15"/>
  <c r="F5" i="15"/>
  <c r="E5" i="15"/>
  <c r="C5" i="15"/>
  <c r="G4" i="15"/>
  <c r="F4" i="15"/>
  <c r="E4" i="15"/>
  <c r="C4" i="15"/>
  <c r="G3" i="15"/>
  <c r="F3" i="15"/>
  <c r="E3" i="15"/>
  <c r="C3" i="15"/>
  <c r="J2" i="15"/>
  <c r="Q2" i="15" s="1"/>
  <c r="I2" i="15"/>
  <c r="H2" i="15"/>
  <c r="G2" i="15"/>
  <c r="L16" i="13"/>
  <c r="K16" i="13"/>
  <c r="L29" i="19" l="1"/>
  <c r="I29" i="24"/>
  <c r="P2" i="15"/>
  <c r="E41" i="15"/>
  <c r="P2" i="16"/>
  <c r="M2" i="16"/>
  <c r="T2" i="16" s="1"/>
  <c r="N2" i="16"/>
  <c r="U2" i="16" s="1"/>
  <c r="Q2" i="16"/>
  <c r="S16" i="15"/>
  <c r="U16" i="15"/>
  <c r="AI16" i="15"/>
  <c r="Y16" i="15"/>
  <c r="T16" i="15"/>
  <c r="AH16" i="15"/>
  <c r="R16" i="15"/>
  <c r="AB16" i="15"/>
  <c r="AA16" i="15"/>
  <c r="Z16" i="15"/>
  <c r="AF16" i="15"/>
  <c r="AG16" i="15"/>
  <c r="AI11" i="15"/>
  <c r="U11" i="15"/>
  <c r="AH11" i="15"/>
  <c r="R11" i="15"/>
  <c r="AA11" i="15"/>
  <c r="AB11" i="15"/>
  <c r="T11" i="15"/>
  <c r="S11" i="15"/>
  <c r="Y11" i="15"/>
  <c r="AF11" i="15"/>
  <c r="Z11" i="15"/>
  <c r="AG11" i="15"/>
  <c r="M2" i="17"/>
  <c r="T2" i="17" s="1"/>
  <c r="P2" i="17"/>
  <c r="Q17" i="15"/>
  <c r="Q15" i="15"/>
  <c r="X2" i="15"/>
  <c r="Q12" i="15"/>
  <c r="Q9" i="15"/>
  <c r="Q16" i="15"/>
  <c r="Q14" i="15"/>
  <c r="Q13" i="15"/>
  <c r="Q11" i="15"/>
  <c r="Q10" i="15"/>
  <c r="R15" i="15"/>
  <c r="Z15" i="15"/>
  <c r="AA15" i="15"/>
  <c r="S15" i="15"/>
  <c r="AB15" i="15"/>
  <c r="T15" i="15"/>
  <c r="AI15" i="15"/>
  <c r="U15" i="15"/>
  <c r="AH15" i="15"/>
  <c r="AF15" i="15"/>
  <c r="Y15" i="15"/>
  <c r="AG15" i="15"/>
  <c r="S10" i="15"/>
  <c r="AB10" i="15"/>
  <c r="R10" i="15"/>
  <c r="T10" i="15"/>
  <c r="AA10" i="15"/>
  <c r="U10" i="15"/>
  <c r="Y10" i="15"/>
  <c r="Z10" i="15"/>
  <c r="AH10" i="15"/>
  <c r="AI10" i="15"/>
  <c r="AF10" i="15"/>
  <c r="AG10" i="15"/>
  <c r="N2" i="17"/>
  <c r="U2" i="17" s="1"/>
  <c r="Q2" i="17"/>
  <c r="AB9" i="15"/>
  <c r="AI9" i="15"/>
  <c r="T9" i="15"/>
  <c r="AA9" i="15"/>
  <c r="AH9" i="15"/>
  <c r="U9" i="15"/>
  <c r="R9" i="15"/>
  <c r="Y9" i="15"/>
  <c r="S9" i="15"/>
  <c r="AF9" i="15"/>
  <c r="Z9" i="15"/>
  <c r="AG9" i="15"/>
  <c r="AB14" i="15"/>
  <c r="U14" i="15"/>
  <c r="AA14" i="15"/>
  <c r="AH14" i="15"/>
  <c r="R14" i="15"/>
  <c r="T14" i="15"/>
  <c r="S14" i="15"/>
  <c r="AI14" i="15"/>
  <c r="Y14" i="15"/>
  <c r="Z14" i="15"/>
  <c r="AF14" i="15"/>
  <c r="AG14" i="15"/>
  <c r="AA13" i="15"/>
  <c r="AI13" i="15"/>
  <c r="AB13" i="15"/>
  <c r="U13" i="15"/>
  <c r="Y13" i="15"/>
  <c r="AH13" i="15"/>
  <c r="T13" i="15"/>
  <c r="R13" i="15"/>
  <c r="S13" i="15"/>
  <c r="Z13" i="15"/>
  <c r="AF13" i="15"/>
  <c r="AG13" i="15"/>
  <c r="U17" i="15"/>
  <c r="AH17" i="15"/>
  <c r="R17" i="15"/>
  <c r="AA17" i="15"/>
  <c r="S17" i="15"/>
  <c r="T17" i="15"/>
  <c r="AB17" i="15"/>
  <c r="Y17" i="15"/>
  <c r="Z17" i="15"/>
  <c r="AF17" i="15"/>
  <c r="AI17" i="15"/>
  <c r="AG17" i="15"/>
  <c r="P15" i="15"/>
  <c r="P16" i="15"/>
  <c r="W2" i="15"/>
  <c r="P12" i="15"/>
  <c r="P10" i="15"/>
  <c r="P14" i="15"/>
  <c r="P13" i="15"/>
  <c r="P11" i="15"/>
  <c r="P9" i="15"/>
  <c r="P17" i="15"/>
  <c r="R12" i="15"/>
  <c r="AA12" i="15"/>
  <c r="AH12" i="15"/>
  <c r="S12" i="15"/>
  <c r="U12" i="15"/>
  <c r="T12" i="15"/>
  <c r="AB12" i="15"/>
  <c r="AI12" i="15"/>
  <c r="Y12" i="15"/>
  <c r="AF12" i="15"/>
  <c r="Z12" i="15"/>
  <c r="AG12" i="15"/>
  <c r="I39" i="24"/>
  <c r="K32" i="21"/>
  <c r="K33" i="21"/>
  <c r="G49" i="24" s="1"/>
  <c r="K26" i="24"/>
  <c r="L26" i="24" s="1"/>
  <c r="F35" i="24"/>
  <c r="K36" i="24" s="1"/>
  <c r="L36" i="24" s="1"/>
  <c r="I99" i="24"/>
  <c r="R16" i="21"/>
  <c r="Q12" i="21"/>
  <c r="Q16" i="21"/>
  <c r="O12" i="21"/>
  <c r="O16" i="21"/>
  <c r="Q11" i="21"/>
  <c r="Q15" i="21"/>
  <c r="O11" i="21"/>
  <c r="O15" i="21"/>
  <c r="N11" i="21"/>
  <c r="N15" i="21"/>
  <c r="R9" i="21"/>
  <c r="R13" i="21"/>
  <c r="R17" i="21"/>
  <c r="R12" i="21"/>
  <c r="Q13" i="21"/>
  <c r="V13" i="21"/>
  <c r="V12" i="21"/>
  <c r="Q10" i="21"/>
  <c r="V11" i="21"/>
  <c r="R14" i="21"/>
  <c r="N10" i="21"/>
  <c r="N16" i="21"/>
  <c r="O14" i="21"/>
  <c r="N13" i="21"/>
  <c r="O13" i="21"/>
  <c r="Q17" i="21"/>
  <c r="R15" i="21"/>
  <c r="N17" i="21"/>
  <c r="V15" i="21"/>
  <c r="V10" i="21"/>
  <c r="V16" i="21"/>
  <c r="V14" i="21"/>
  <c r="N14" i="21"/>
  <c r="O17" i="21"/>
  <c r="V17" i="21"/>
  <c r="Q9" i="21"/>
  <c r="O10" i="21"/>
  <c r="O9" i="21"/>
  <c r="Q14" i="21"/>
  <c r="N12" i="21"/>
  <c r="V9" i="21"/>
  <c r="R11" i="21"/>
  <c r="N9" i="21"/>
  <c r="R10" i="21"/>
  <c r="U12" i="21"/>
  <c r="U17" i="21"/>
  <c r="U15" i="21"/>
  <c r="U9" i="21"/>
  <c r="U16" i="21"/>
  <c r="U11" i="21"/>
  <c r="U13" i="21"/>
  <c r="U14" i="21"/>
  <c r="I65" i="24"/>
  <c r="I145" i="24"/>
  <c r="I135" i="24"/>
  <c r="I155" i="24"/>
  <c r="I55" i="24"/>
  <c r="I165" i="24"/>
  <c r="I95" i="24"/>
  <c r="I105" i="24"/>
  <c r="I115" i="24"/>
  <c r="I125" i="24"/>
  <c r="M30" i="21"/>
  <c r="L27" i="19" s="1"/>
  <c r="I26" i="19"/>
  <c r="I46" i="24"/>
  <c r="D44" i="16"/>
  <c r="D53" i="15"/>
  <c r="D48" i="15"/>
  <c r="I30" i="16"/>
  <c r="I22" i="19" s="1"/>
  <c r="I46" i="19" s="1"/>
  <c r="D41" i="16"/>
  <c r="D38" i="16"/>
  <c r="D36" i="16"/>
  <c r="D35" i="16"/>
  <c r="D43" i="16"/>
  <c r="D40" i="16"/>
  <c r="D37" i="16"/>
  <c r="D45" i="16"/>
  <c r="D34" i="16"/>
  <c r="D42" i="16"/>
  <c r="H30" i="16"/>
  <c r="H22" i="19" s="1"/>
  <c r="H46" i="19" s="1"/>
  <c r="D33" i="16"/>
  <c r="D39" i="16"/>
  <c r="D55" i="15"/>
  <c r="D47" i="15"/>
  <c r="D54" i="15"/>
  <c r="D46" i="15"/>
  <c r="D45" i="15"/>
  <c r="D44" i="15"/>
  <c r="D51" i="15"/>
  <c r="D50" i="15"/>
  <c r="D49" i="15"/>
  <c r="D52" i="15"/>
  <c r="I85" i="24"/>
  <c r="J16" i="13"/>
  <c r="C88" i="13" s="1"/>
  <c r="I16" i="13"/>
  <c r="C117" i="13" s="1"/>
  <c r="B122" i="13"/>
  <c r="C126" i="13"/>
  <c r="C125" i="13"/>
  <c r="B116" i="13"/>
  <c r="B117" i="13" s="1"/>
  <c r="C120" i="13"/>
  <c r="C119" i="13"/>
  <c r="B110" i="13"/>
  <c r="C114" i="13"/>
  <c r="C113" i="13"/>
  <c r="B104" i="13"/>
  <c r="C108" i="13"/>
  <c r="C107" i="13"/>
  <c r="B98" i="13"/>
  <c r="B99" i="13" s="1"/>
  <c r="C102" i="13"/>
  <c r="C101" i="13"/>
  <c r="B92" i="13"/>
  <c r="C96" i="13"/>
  <c r="C95" i="13"/>
  <c r="B86" i="13"/>
  <c r="C90" i="13"/>
  <c r="C89" i="13"/>
  <c r="B80" i="13"/>
  <c r="C84" i="13"/>
  <c r="C83" i="13"/>
  <c r="B74" i="13"/>
  <c r="B75" i="13" s="1"/>
  <c r="C78" i="13"/>
  <c r="C77" i="13"/>
  <c r="C72" i="13"/>
  <c r="C71" i="13"/>
  <c r="C66" i="13"/>
  <c r="C65" i="13"/>
  <c r="C60" i="13"/>
  <c r="C59" i="13"/>
  <c r="C54" i="13"/>
  <c r="C53" i="13"/>
  <c r="C48" i="13"/>
  <c r="C47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L51" i="19" l="1"/>
  <c r="L48" i="19"/>
  <c r="I54" i="19"/>
  <c r="I36" i="24"/>
  <c r="AE2" i="15"/>
  <c r="X11" i="15"/>
  <c r="X10" i="15"/>
  <c r="X16" i="15"/>
  <c r="X14" i="15"/>
  <c r="X12" i="15"/>
  <c r="X9" i="15"/>
  <c r="X15" i="15"/>
  <c r="X17" i="15"/>
  <c r="X13" i="15"/>
  <c r="AD2" i="15"/>
  <c r="W12" i="15"/>
  <c r="W11" i="15"/>
  <c r="W16" i="15"/>
  <c r="W10" i="15"/>
  <c r="W9" i="15"/>
  <c r="W15" i="15"/>
  <c r="W14" i="15"/>
  <c r="W13" i="15"/>
  <c r="W17" i="15"/>
  <c r="F45" i="24"/>
  <c r="K46" i="24" s="1"/>
  <c r="L46" i="24" s="1"/>
  <c r="I26" i="24"/>
  <c r="I106" i="24"/>
  <c r="I86" i="24"/>
  <c r="I156" i="24"/>
  <c r="I76" i="24"/>
  <c r="I146" i="24"/>
  <c r="I136" i="24"/>
  <c r="I116" i="24"/>
  <c r="I166" i="24"/>
  <c r="I126" i="24"/>
  <c r="I66" i="24"/>
  <c r="I98" i="24"/>
  <c r="I88" i="24"/>
  <c r="I108" i="24"/>
  <c r="I148" i="24"/>
  <c r="I48" i="24"/>
  <c r="I138" i="24"/>
  <c r="I58" i="24"/>
  <c r="I158" i="24"/>
  <c r="I68" i="24"/>
  <c r="I118" i="24"/>
  <c r="I128" i="24"/>
  <c r="I168" i="24"/>
  <c r="I78" i="24"/>
  <c r="C57" i="13"/>
  <c r="C69" i="13"/>
  <c r="C81" i="13"/>
  <c r="C93" i="13"/>
  <c r="C105" i="13"/>
  <c r="C45" i="13"/>
  <c r="C63" i="13"/>
  <c r="C111" i="13"/>
  <c r="C51" i="13"/>
  <c r="C75" i="13"/>
  <c r="A75" i="13" s="1"/>
  <c r="C87" i="13"/>
  <c r="C99" i="13"/>
  <c r="C118" i="13"/>
  <c r="C52" i="13"/>
  <c r="C64" i="13"/>
  <c r="C100" i="13"/>
  <c r="C70" i="13"/>
  <c r="C82" i="13"/>
  <c r="C112" i="13"/>
  <c r="C94" i="13"/>
  <c r="C123" i="13"/>
  <c r="C46" i="13"/>
  <c r="C106" i="13"/>
  <c r="C58" i="13"/>
  <c r="C76" i="13"/>
  <c r="C124" i="13"/>
  <c r="H40" i="15"/>
  <c r="H21" i="19" s="1"/>
  <c r="I40" i="15"/>
  <c r="B100" i="13"/>
  <c r="B101" i="13" s="1"/>
  <c r="B102" i="13" s="1"/>
  <c r="A99" i="13"/>
  <c r="B118" i="13"/>
  <c r="B119" i="13" s="1"/>
  <c r="B120" i="13" s="1"/>
  <c r="A117" i="13"/>
  <c r="B76" i="13"/>
  <c r="B77" i="13" s="1"/>
  <c r="B78" i="13" s="1"/>
  <c r="B87" i="13"/>
  <c r="B105" i="13"/>
  <c r="B106" i="13" s="1"/>
  <c r="B107" i="13" s="1"/>
  <c r="B108" i="13" s="1"/>
  <c r="B111" i="13"/>
  <c r="B123" i="13"/>
  <c r="B81" i="13"/>
  <c r="B82" i="13" s="1"/>
  <c r="B83" i="13" s="1"/>
  <c r="B84" i="13" s="1"/>
  <c r="B93" i="13"/>
  <c r="J2" i="14"/>
  <c r="K2" i="14"/>
  <c r="I2" i="14"/>
  <c r="G16" i="13"/>
  <c r="H16" i="13"/>
  <c r="M16" i="13"/>
  <c r="F16" i="13"/>
  <c r="C37" i="13" s="1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2" i="14"/>
  <c r="E18" i="13"/>
  <c r="C18" i="13"/>
  <c r="B18" i="13" s="1"/>
  <c r="D18" i="13"/>
  <c r="E19" i="13"/>
  <c r="C19" i="13"/>
  <c r="B19" i="13" s="1"/>
  <c r="D19" i="13"/>
  <c r="E20" i="13"/>
  <c r="C20" i="13"/>
  <c r="B20" i="13" s="1"/>
  <c r="D20" i="13"/>
  <c r="E21" i="13"/>
  <c r="C21" i="13"/>
  <c r="B21" i="13" s="1"/>
  <c r="D21" i="13"/>
  <c r="E22" i="13"/>
  <c r="C22" i="13"/>
  <c r="B22" i="13" s="1"/>
  <c r="D22" i="13"/>
  <c r="E23" i="13"/>
  <c r="C23" i="13"/>
  <c r="D23" i="13"/>
  <c r="E24" i="13"/>
  <c r="C24" i="13"/>
  <c r="D24" i="13"/>
  <c r="E25" i="13"/>
  <c r="C25" i="13"/>
  <c r="D25" i="13"/>
  <c r="E26" i="13"/>
  <c r="C26" i="13"/>
  <c r="D26" i="13"/>
  <c r="E27" i="13"/>
  <c r="C27" i="13"/>
  <c r="D27" i="13"/>
  <c r="E28" i="13"/>
  <c r="C28" i="13"/>
  <c r="D28" i="13"/>
  <c r="E29" i="13"/>
  <c r="C29" i="13"/>
  <c r="D29" i="13"/>
  <c r="E30" i="13"/>
  <c r="C30" i="13"/>
  <c r="D30" i="13"/>
  <c r="E31" i="13"/>
  <c r="C31" i="13"/>
  <c r="D31" i="13"/>
  <c r="C17" i="13"/>
  <c r="B17" i="13" s="1"/>
  <c r="D17" i="13"/>
  <c r="E17" i="13"/>
  <c r="F4" i="14"/>
  <c r="G4" i="14"/>
  <c r="F5" i="14"/>
  <c r="G5" i="14"/>
  <c r="F6" i="14"/>
  <c r="G6" i="14"/>
  <c r="F7" i="14"/>
  <c r="G7" i="14"/>
  <c r="F8" i="14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3" i="14"/>
  <c r="G3" i="14"/>
  <c r="C8" i="14"/>
  <c r="C7" i="14"/>
  <c r="C6" i="14"/>
  <c r="C5" i="14"/>
  <c r="C4" i="14"/>
  <c r="C3" i="14"/>
  <c r="D8" i="15" l="1"/>
  <c r="D8" i="17"/>
  <c r="D8" i="16"/>
  <c r="P8" i="16" s="1"/>
  <c r="E8" i="21"/>
  <c r="E8" i="14"/>
  <c r="B68" i="13"/>
  <c r="B69" i="13" s="1"/>
  <c r="D7" i="16"/>
  <c r="M7" i="16" s="1"/>
  <c r="D7" i="17"/>
  <c r="E7" i="21"/>
  <c r="E7" i="14"/>
  <c r="D7" i="15"/>
  <c r="B62" i="13"/>
  <c r="B63" i="13" s="1"/>
  <c r="B64" i="13" s="1"/>
  <c r="B65" i="13" s="1"/>
  <c r="D6" i="17"/>
  <c r="P6" i="17" s="1"/>
  <c r="D6" i="16"/>
  <c r="P6" i="16" s="1"/>
  <c r="E6" i="21"/>
  <c r="E6" i="14"/>
  <c r="D6" i="15"/>
  <c r="B56" i="13"/>
  <c r="B57" i="13" s="1"/>
  <c r="B58" i="13" s="1"/>
  <c r="B59" i="13" s="1"/>
  <c r="B60" i="13" s="1"/>
  <c r="I28" i="24"/>
  <c r="I39" i="22"/>
  <c r="E5" i="21"/>
  <c r="D5" i="17"/>
  <c r="N5" i="17" s="1"/>
  <c r="D5" i="15"/>
  <c r="D5" i="16"/>
  <c r="P5" i="16" s="1"/>
  <c r="E5" i="14"/>
  <c r="B50" i="13"/>
  <c r="B51" i="13" s="1"/>
  <c r="B52" i="13" s="1"/>
  <c r="B53" i="13" s="1"/>
  <c r="B54" i="13" s="1"/>
  <c r="A54" i="13" s="1"/>
  <c r="D4" i="15"/>
  <c r="E4" i="21"/>
  <c r="D4" i="16"/>
  <c r="M4" i="16" s="1"/>
  <c r="E4" i="14"/>
  <c r="D4" i="17"/>
  <c r="P4" i="17" s="1"/>
  <c r="B44" i="13"/>
  <c r="B45" i="13" s="1"/>
  <c r="B46" i="13" s="1"/>
  <c r="B47" i="13" s="1"/>
  <c r="B48" i="13" s="1"/>
  <c r="E3" i="21"/>
  <c r="D3" i="15"/>
  <c r="D3" i="16"/>
  <c r="Q3" i="16" s="1"/>
  <c r="E3" i="14"/>
  <c r="D3" i="17"/>
  <c r="P3" i="17" s="1"/>
  <c r="B39" i="13"/>
  <c r="B40" i="13" s="1"/>
  <c r="B41" i="13" s="1"/>
  <c r="B42" i="13" s="1"/>
  <c r="B38" i="13"/>
  <c r="I49" i="22"/>
  <c r="I69" i="22"/>
  <c r="I59" i="22"/>
  <c r="N2" i="14"/>
  <c r="U2" i="14" s="1"/>
  <c r="Q2" i="14"/>
  <c r="R2" i="14"/>
  <c r="O2" i="14"/>
  <c r="V2" i="14" s="1"/>
  <c r="AE5" i="15"/>
  <c r="AE17" i="15"/>
  <c r="AE12" i="15"/>
  <c r="AE16" i="15"/>
  <c r="AE14" i="15"/>
  <c r="AE15" i="15"/>
  <c r="AE13" i="15"/>
  <c r="AE10" i="15"/>
  <c r="AE11" i="15"/>
  <c r="AE8" i="15"/>
  <c r="AE6" i="15"/>
  <c r="AE9" i="15"/>
  <c r="I38" i="24"/>
  <c r="I29" i="22"/>
  <c r="I21" i="19"/>
  <c r="I56" i="24"/>
  <c r="I96" i="24"/>
  <c r="Q4" i="16"/>
  <c r="Q12" i="16"/>
  <c r="P14" i="16"/>
  <c r="N15" i="16"/>
  <c r="M9" i="16"/>
  <c r="M17" i="16"/>
  <c r="Q5" i="16"/>
  <c r="Q13" i="16"/>
  <c r="P15" i="16"/>
  <c r="N8" i="16"/>
  <c r="N16" i="16"/>
  <c r="M10" i="16"/>
  <c r="Q6" i="16"/>
  <c r="Q14" i="16"/>
  <c r="P16" i="16"/>
  <c r="N9" i="16"/>
  <c r="N17" i="16"/>
  <c r="M11" i="16"/>
  <c r="Q15" i="16"/>
  <c r="P9" i="16"/>
  <c r="P17" i="16"/>
  <c r="N10" i="16"/>
  <c r="M12" i="16"/>
  <c r="Q8" i="16"/>
  <c r="Q16" i="16"/>
  <c r="P10" i="16"/>
  <c r="N3" i="16"/>
  <c r="N11" i="16"/>
  <c r="M13" i="16"/>
  <c r="Q9" i="16"/>
  <c r="Q17" i="16"/>
  <c r="P11" i="16"/>
  <c r="N12" i="16"/>
  <c r="M6" i="16"/>
  <c r="M14" i="16"/>
  <c r="Q10" i="16"/>
  <c r="P12" i="16"/>
  <c r="N13" i="16"/>
  <c r="M15" i="16"/>
  <c r="Q11" i="16"/>
  <c r="P13" i="16"/>
  <c r="N6" i="16"/>
  <c r="N14" i="16"/>
  <c r="M8" i="16"/>
  <c r="M16" i="16"/>
  <c r="P17" i="17"/>
  <c r="P13" i="17"/>
  <c r="P9" i="17"/>
  <c r="P5" i="17"/>
  <c r="Q16" i="17"/>
  <c r="Q12" i="17"/>
  <c r="Q8" i="17"/>
  <c r="P16" i="17"/>
  <c r="P12" i="17"/>
  <c r="P8" i="17"/>
  <c r="N16" i="17"/>
  <c r="N12" i="17"/>
  <c r="N8" i="17"/>
  <c r="P15" i="17"/>
  <c r="P11" i="17"/>
  <c r="P7" i="17"/>
  <c r="N15" i="17"/>
  <c r="N11" i="17"/>
  <c r="N7" i="17"/>
  <c r="M15" i="17"/>
  <c r="M11" i="17"/>
  <c r="M7" i="17"/>
  <c r="Q17" i="17"/>
  <c r="Q13" i="17"/>
  <c r="Q9" i="17"/>
  <c r="Q5" i="17"/>
  <c r="M17" i="17"/>
  <c r="M16" i="17"/>
  <c r="M13" i="17"/>
  <c r="N13" i="17"/>
  <c r="Q7" i="17"/>
  <c r="N17" i="17"/>
  <c r="M10" i="17"/>
  <c r="N10" i="17"/>
  <c r="Q6" i="17"/>
  <c r="P14" i="17"/>
  <c r="Q11" i="17"/>
  <c r="M5" i="17"/>
  <c r="M14" i="17"/>
  <c r="N9" i="17"/>
  <c r="Q14" i="17"/>
  <c r="M8" i="17"/>
  <c r="N14" i="17"/>
  <c r="M9" i="17"/>
  <c r="Q10" i="17"/>
  <c r="M12" i="17"/>
  <c r="Q15" i="17"/>
  <c r="P10" i="17"/>
  <c r="I18" i="22"/>
  <c r="L30" i="17"/>
  <c r="L26" i="19" s="1"/>
  <c r="L30" i="16"/>
  <c r="L22" i="19" s="1"/>
  <c r="L46" i="19" s="1"/>
  <c r="E34" i="14"/>
  <c r="E42" i="14"/>
  <c r="E38" i="14"/>
  <c r="E32" i="14"/>
  <c r="E35" i="14"/>
  <c r="E43" i="14"/>
  <c r="E37" i="14"/>
  <c r="E45" i="14"/>
  <c r="E36" i="14"/>
  <c r="E44" i="14"/>
  <c r="E31" i="14"/>
  <c r="E39" i="14"/>
  <c r="E33" i="14"/>
  <c r="E41" i="14"/>
  <c r="E40" i="14"/>
  <c r="J30" i="14"/>
  <c r="I23" i="19" s="1"/>
  <c r="I43" i="19" s="1"/>
  <c r="C127" i="13"/>
  <c r="C79" i="13"/>
  <c r="C67" i="13"/>
  <c r="C43" i="13"/>
  <c r="C85" i="13"/>
  <c r="C91" i="13"/>
  <c r="C49" i="13"/>
  <c r="C55" i="13"/>
  <c r="C97" i="13"/>
  <c r="C103" i="13"/>
  <c r="C109" i="13"/>
  <c r="C115" i="13"/>
  <c r="C61" i="13"/>
  <c r="C121" i="13"/>
  <c r="C73" i="13"/>
  <c r="C92" i="13"/>
  <c r="A92" i="13" s="1"/>
  <c r="C56" i="13"/>
  <c r="A56" i="13" s="1"/>
  <c r="C74" i="13"/>
  <c r="A74" i="13" s="1"/>
  <c r="C62" i="13"/>
  <c r="C98" i="13"/>
  <c r="A98" i="13" s="1"/>
  <c r="C50" i="13"/>
  <c r="C104" i="13"/>
  <c r="A104" i="13" s="1"/>
  <c r="C110" i="13"/>
  <c r="A110" i="13" s="1"/>
  <c r="C116" i="13"/>
  <c r="A116" i="13" s="1"/>
  <c r="C68" i="13"/>
  <c r="A68" i="13" s="1"/>
  <c r="C122" i="13"/>
  <c r="A122" i="13" s="1"/>
  <c r="C80" i="13"/>
  <c r="A80" i="13" s="1"/>
  <c r="C86" i="13"/>
  <c r="A86" i="13" s="1"/>
  <c r="C44" i="13"/>
  <c r="A59" i="13"/>
  <c r="A106" i="13"/>
  <c r="A100" i="13"/>
  <c r="A77" i="13"/>
  <c r="A82" i="13"/>
  <c r="A76" i="13"/>
  <c r="A101" i="13"/>
  <c r="A57" i="13"/>
  <c r="A107" i="13"/>
  <c r="A105" i="13"/>
  <c r="A58" i="13"/>
  <c r="A81" i="13"/>
  <c r="B61" i="13"/>
  <c r="A60" i="13"/>
  <c r="B94" i="13"/>
  <c r="A93" i="13"/>
  <c r="B85" i="13"/>
  <c r="A85" i="13" s="1"/>
  <c r="A84" i="13"/>
  <c r="B124" i="13"/>
  <c r="A123" i="13"/>
  <c r="B70" i="13"/>
  <c r="A69" i="13"/>
  <c r="A119" i="13"/>
  <c r="A118" i="13"/>
  <c r="B112" i="13"/>
  <c r="A111" i="13"/>
  <c r="A83" i="13"/>
  <c r="B121" i="13"/>
  <c r="A120" i="13"/>
  <c r="B109" i="13"/>
  <c r="A109" i="13" s="1"/>
  <c r="A108" i="13"/>
  <c r="B88" i="13"/>
  <c r="A87" i="13"/>
  <c r="B79" i="13"/>
  <c r="A78" i="13"/>
  <c r="B103" i="13"/>
  <c r="A102" i="13"/>
  <c r="C39" i="13"/>
  <c r="C38" i="13"/>
  <c r="C42" i="13"/>
  <c r="C41" i="13"/>
  <c r="C40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C2" i="13"/>
  <c r="B2" i="13"/>
  <c r="F3" i="12"/>
  <c r="F2" i="12"/>
  <c r="N4" i="16" l="1"/>
  <c r="N7" i="16"/>
  <c r="Q7" i="16"/>
  <c r="N5" i="16"/>
  <c r="P7" i="16"/>
  <c r="F32" i="12"/>
  <c r="F33" i="12"/>
  <c r="F31" i="12"/>
  <c r="N6" i="21"/>
  <c r="O6" i="21"/>
  <c r="V6" i="21"/>
  <c r="R6" i="21"/>
  <c r="Q6" i="21"/>
  <c r="A62" i="13"/>
  <c r="B66" i="13"/>
  <c r="A65" i="13"/>
  <c r="Q8" i="21"/>
  <c r="N8" i="21"/>
  <c r="U8" i="21"/>
  <c r="V8" i="21"/>
  <c r="O8" i="21"/>
  <c r="R8" i="21"/>
  <c r="A63" i="13"/>
  <c r="AI7" i="15"/>
  <c r="T7" i="15"/>
  <c r="AB7" i="15"/>
  <c r="U7" i="15"/>
  <c r="AF7" i="15"/>
  <c r="AA7" i="15"/>
  <c r="Z7" i="15"/>
  <c r="R7" i="15"/>
  <c r="P7" i="15"/>
  <c r="Q7" i="15"/>
  <c r="Y7" i="15"/>
  <c r="AG7" i="15"/>
  <c r="AH7" i="15"/>
  <c r="S7" i="15"/>
  <c r="W7" i="15"/>
  <c r="X7" i="15"/>
  <c r="M6" i="17"/>
  <c r="N6" i="17"/>
  <c r="AE7" i="15"/>
  <c r="Y6" i="15"/>
  <c r="AG6" i="15"/>
  <c r="AB6" i="15"/>
  <c r="P6" i="15"/>
  <c r="T6" i="15"/>
  <c r="U6" i="15"/>
  <c r="AH6" i="15"/>
  <c r="Z6" i="15"/>
  <c r="S6" i="15"/>
  <c r="Q6" i="15"/>
  <c r="AA6" i="15"/>
  <c r="R6" i="15"/>
  <c r="AI6" i="15"/>
  <c r="AF6" i="15"/>
  <c r="X6" i="15"/>
  <c r="W6" i="15"/>
  <c r="Q7" i="21"/>
  <c r="O7" i="21"/>
  <c r="V7" i="21"/>
  <c r="R7" i="21"/>
  <c r="N7" i="21"/>
  <c r="U7" i="21"/>
  <c r="AB8" i="15"/>
  <c r="Y8" i="15"/>
  <c r="T8" i="15"/>
  <c r="AF8" i="15"/>
  <c r="R8" i="15"/>
  <c r="AG8" i="15"/>
  <c r="Q8" i="15"/>
  <c r="Z8" i="15"/>
  <c r="U8" i="15"/>
  <c r="AI8" i="15"/>
  <c r="AA8" i="15"/>
  <c r="AH8" i="15"/>
  <c r="S8" i="15"/>
  <c r="P8" i="15"/>
  <c r="X8" i="15"/>
  <c r="W8" i="15"/>
  <c r="A64" i="13"/>
  <c r="F28" i="12"/>
  <c r="J28" i="12" s="1"/>
  <c r="M4" i="17"/>
  <c r="I15" i="19"/>
  <c r="L54" i="19"/>
  <c r="A46" i="13"/>
  <c r="Q4" i="17"/>
  <c r="A44" i="13"/>
  <c r="P4" i="16"/>
  <c r="A39" i="13"/>
  <c r="A45" i="13"/>
  <c r="P3" i="16"/>
  <c r="N4" i="17"/>
  <c r="A53" i="13"/>
  <c r="A52" i="13"/>
  <c r="M5" i="16"/>
  <c r="A47" i="13"/>
  <c r="M3" i="16"/>
  <c r="Y4" i="15"/>
  <c r="AI4" i="15"/>
  <c r="P4" i="15"/>
  <c r="AA4" i="15"/>
  <c r="U4" i="15"/>
  <c r="R4" i="15"/>
  <c r="S4" i="15"/>
  <c r="Z4" i="15"/>
  <c r="Q4" i="15"/>
  <c r="T4" i="15"/>
  <c r="AB4" i="15"/>
  <c r="W4" i="15"/>
  <c r="X4" i="15"/>
  <c r="A50" i="13"/>
  <c r="Q5" i="15"/>
  <c r="R5" i="15"/>
  <c r="Y5" i="15"/>
  <c r="P5" i="15"/>
  <c r="U5" i="15"/>
  <c r="AA5" i="15"/>
  <c r="AB5" i="15"/>
  <c r="T5" i="15"/>
  <c r="S5" i="15"/>
  <c r="Z5" i="15"/>
  <c r="W5" i="15"/>
  <c r="X5" i="15"/>
  <c r="A51" i="13"/>
  <c r="B55" i="13"/>
  <c r="A55" i="13" s="1"/>
  <c r="AE4" i="15"/>
  <c r="V4" i="21"/>
  <c r="Q4" i="21"/>
  <c r="N4" i="21"/>
  <c r="O4" i="21"/>
  <c r="R4" i="21"/>
  <c r="U4" i="21"/>
  <c r="V5" i="21"/>
  <c r="O5" i="21"/>
  <c r="R5" i="21"/>
  <c r="Q5" i="21"/>
  <c r="U5" i="21"/>
  <c r="N5" i="21"/>
  <c r="N3" i="17"/>
  <c r="Q3" i="17"/>
  <c r="A38" i="13"/>
  <c r="M3" i="17"/>
  <c r="D32" i="16"/>
  <c r="D31" i="16"/>
  <c r="R3" i="15"/>
  <c r="D43" i="15"/>
  <c r="AH3" i="15"/>
  <c r="AA3" i="15"/>
  <c r="U3" i="15"/>
  <c r="P3" i="15"/>
  <c r="T3" i="15"/>
  <c r="D41" i="15"/>
  <c r="D42" i="15"/>
  <c r="Q3" i="15"/>
  <c r="S3" i="15"/>
  <c r="Z3" i="15"/>
  <c r="AB3" i="15"/>
  <c r="Y3" i="15"/>
  <c r="AG3" i="15"/>
  <c r="W3" i="15"/>
  <c r="X3" i="15"/>
  <c r="A40" i="13"/>
  <c r="A41" i="13"/>
  <c r="E32" i="21"/>
  <c r="E31" i="21"/>
  <c r="R3" i="21"/>
  <c r="V3" i="21"/>
  <c r="Q3" i="21"/>
  <c r="N3" i="21"/>
  <c r="O3" i="21"/>
  <c r="L28" i="12"/>
  <c r="F30" i="12"/>
  <c r="F29" i="12"/>
  <c r="I4" i="21" s="1"/>
  <c r="H29" i="12"/>
  <c r="H30" i="12"/>
  <c r="F111" i="24"/>
  <c r="F141" i="24"/>
  <c r="F161" i="24"/>
  <c r="F131" i="24"/>
  <c r="F171" i="24"/>
  <c r="F91" i="24"/>
  <c r="F101" i="24"/>
  <c r="F151" i="24"/>
  <c r="F121" i="24"/>
  <c r="F38" i="22"/>
  <c r="F81" i="24"/>
  <c r="F71" i="24"/>
  <c r="F61" i="24"/>
  <c r="F51" i="24"/>
  <c r="F41" i="24"/>
  <c r="E38" i="22"/>
  <c r="F48" i="22"/>
  <c r="F68" i="22"/>
  <c r="E48" i="22"/>
  <c r="E68" i="22"/>
  <c r="F58" i="22"/>
  <c r="E58" i="22"/>
  <c r="F28" i="22"/>
  <c r="E28" i="22"/>
  <c r="N18" i="16"/>
  <c r="Q18" i="16"/>
  <c r="P18" i="17"/>
  <c r="F17" i="22"/>
  <c r="E17" i="22"/>
  <c r="I27" i="24"/>
  <c r="I17" i="21"/>
  <c r="I127" i="24"/>
  <c r="I131" i="24" s="1"/>
  <c r="I87" i="24"/>
  <c r="I91" i="24" s="1"/>
  <c r="I147" i="24"/>
  <c r="I151" i="24" s="1"/>
  <c r="I167" i="24"/>
  <c r="I171" i="24" s="1"/>
  <c r="I117" i="24"/>
  <c r="I121" i="24" s="1"/>
  <c r="I57" i="24"/>
  <c r="I61" i="24" s="1"/>
  <c r="I137" i="24"/>
  <c r="I141" i="24" s="1"/>
  <c r="I47" i="24"/>
  <c r="I67" i="24"/>
  <c r="I71" i="24" s="1"/>
  <c r="I107" i="24"/>
  <c r="I111" i="24" s="1"/>
  <c r="I37" i="24"/>
  <c r="I77" i="24"/>
  <c r="I157" i="24"/>
  <c r="I161" i="24" s="1"/>
  <c r="A61" i="13"/>
  <c r="A79" i="13"/>
  <c r="J3" i="21"/>
  <c r="J16" i="21"/>
  <c r="J4" i="21"/>
  <c r="J9" i="21"/>
  <c r="J15" i="21"/>
  <c r="J14" i="21"/>
  <c r="I30" i="14"/>
  <c r="H23" i="19" s="1"/>
  <c r="A103" i="13"/>
  <c r="I13" i="21"/>
  <c r="A42" i="13"/>
  <c r="A121" i="13"/>
  <c r="B71" i="13"/>
  <c r="A70" i="13"/>
  <c r="B95" i="13"/>
  <c r="A94" i="13"/>
  <c r="B125" i="13"/>
  <c r="A124" i="13"/>
  <c r="B49" i="13"/>
  <c r="A49" i="13" s="1"/>
  <c r="A48" i="13"/>
  <c r="B89" i="13"/>
  <c r="A88" i="13"/>
  <c r="B113" i="13"/>
  <c r="A112" i="13"/>
  <c r="B43" i="13"/>
  <c r="A43" i="13" s="1"/>
  <c r="I9" i="21"/>
  <c r="I3" i="21"/>
  <c r="K28" i="12" l="1"/>
  <c r="L31" i="12"/>
  <c r="I31" i="12"/>
  <c r="K31" i="12"/>
  <c r="J31" i="12"/>
  <c r="I28" i="12"/>
  <c r="J33" i="12"/>
  <c r="I33" i="12"/>
  <c r="K33" i="12"/>
  <c r="L33" i="12"/>
  <c r="L32" i="12"/>
  <c r="K32" i="12"/>
  <c r="I32" i="12"/>
  <c r="J32" i="12"/>
  <c r="M18" i="17"/>
  <c r="B67" i="13"/>
  <c r="A67" i="13" s="1"/>
  <c r="A66" i="13"/>
  <c r="H43" i="19"/>
  <c r="H15" i="19"/>
  <c r="H16" i="19" s="1"/>
  <c r="Q18" i="17"/>
  <c r="P19" i="17" s="1"/>
  <c r="P20" i="17" s="1"/>
  <c r="P18" i="16"/>
  <c r="V18" i="21"/>
  <c r="N18" i="17"/>
  <c r="M19" i="17" s="1"/>
  <c r="M20" i="17" s="1"/>
  <c r="M18" i="16"/>
  <c r="M19" i="16" s="1"/>
  <c r="M20" i="16" s="1"/>
  <c r="Q18" i="21"/>
  <c r="N18" i="21"/>
  <c r="Z18" i="15"/>
  <c r="T18" i="15"/>
  <c r="Y18" i="15"/>
  <c r="AB18" i="15"/>
  <c r="U18" i="15"/>
  <c r="R18" i="21"/>
  <c r="P18" i="15"/>
  <c r="W18" i="15"/>
  <c r="X18" i="15"/>
  <c r="R18" i="15"/>
  <c r="AA18" i="15"/>
  <c r="S18" i="15"/>
  <c r="O18" i="21"/>
  <c r="Q18" i="15"/>
  <c r="F70" i="22"/>
  <c r="E30" i="22"/>
  <c r="E70" i="22"/>
  <c r="E50" i="22"/>
  <c r="F60" i="22"/>
  <c r="F19" i="22"/>
  <c r="F50" i="22"/>
  <c r="E19" i="22"/>
  <c r="F40" i="22"/>
  <c r="E60" i="22"/>
  <c r="F30" i="22"/>
  <c r="E40" i="22"/>
  <c r="I70" i="22"/>
  <c r="I60" i="22"/>
  <c r="I19" i="22"/>
  <c r="I50" i="22"/>
  <c r="I30" i="22"/>
  <c r="I40" i="22"/>
  <c r="E15" i="22"/>
  <c r="E46" i="22"/>
  <c r="E66" i="22"/>
  <c r="E36" i="22"/>
  <c r="F66" i="22"/>
  <c r="F36" i="22"/>
  <c r="E56" i="22"/>
  <c r="F56" i="22"/>
  <c r="F46" i="22"/>
  <c r="E26" i="22"/>
  <c r="F15" i="22"/>
  <c r="F26" i="22"/>
  <c r="E47" i="22"/>
  <c r="F37" i="22"/>
  <c r="E16" i="22"/>
  <c r="F57" i="22"/>
  <c r="E37" i="22"/>
  <c r="E67" i="22"/>
  <c r="F16" i="22"/>
  <c r="E57" i="22"/>
  <c r="F27" i="22"/>
  <c r="F67" i="22"/>
  <c r="E27" i="22"/>
  <c r="F47" i="22"/>
  <c r="I47" i="22"/>
  <c r="I67" i="22"/>
  <c r="I37" i="22"/>
  <c r="I27" i="22"/>
  <c r="I16" i="22"/>
  <c r="I57" i="22"/>
  <c r="I29" i="12"/>
  <c r="L4" i="21" s="1"/>
  <c r="J29" i="12"/>
  <c r="L29" i="12"/>
  <c r="N4" i="15" s="1"/>
  <c r="K29" i="12"/>
  <c r="M4" i="15" s="1"/>
  <c r="K30" i="12"/>
  <c r="M5" i="15" s="1"/>
  <c r="I30" i="12"/>
  <c r="J30" i="12"/>
  <c r="L30" i="12"/>
  <c r="I58" i="22"/>
  <c r="I97" i="24"/>
  <c r="I101" i="24" s="1"/>
  <c r="I38" i="22"/>
  <c r="I28" i="22"/>
  <c r="I68" i="22"/>
  <c r="I48" i="22"/>
  <c r="I3" i="15"/>
  <c r="D38" i="13"/>
  <c r="R16" i="14"/>
  <c r="R12" i="14"/>
  <c r="R8" i="14"/>
  <c r="R4" i="14"/>
  <c r="Q16" i="14"/>
  <c r="Q12" i="14"/>
  <c r="Q8" i="14"/>
  <c r="Q4" i="14"/>
  <c r="O16" i="14"/>
  <c r="O12" i="14"/>
  <c r="O8" i="14"/>
  <c r="O4" i="14"/>
  <c r="Q15" i="14"/>
  <c r="Q11" i="14"/>
  <c r="Q7" i="14"/>
  <c r="Q3" i="14"/>
  <c r="O15" i="14"/>
  <c r="O11" i="14"/>
  <c r="O7" i="14"/>
  <c r="O3" i="14"/>
  <c r="N15" i="14"/>
  <c r="N11" i="14"/>
  <c r="N7" i="14"/>
  <c r="N3" i="14"/>
  <c r="R13" i="14"/>
  <c r="R9" i="14"/>
  <c r="R5" i="14"/>
  <c r="R17" i="14"/>
  <c r="Q13" i="14"/>
  <c r="Q9" i="14"/>
  <c r="Q5" i="14"/>
  <c r="O17" i="14"/>
  <c r="Q17" i="14"/>
  <c r="O13" i="14"/>
  <c r="O14" i="14"/>
  <c r="N9" i="14"/>
  <c r="Q10" i="14"/>
  <c r="O10" i="14"/>
  <c r="N5" i="14"/>
  <c r="N13" i="14"/>
  <c r="Q14" i="14"/>
  <c r="N10" i="14"/>
  <c r="R11" i="14"/>
  <c r="N6" i="14"/>
  <c r="O5" i="14"/>
  <c r="N14" i="14"/>
  <c r="R6" i="14"/>
  <c r="O9" i="14"/>
  <c r="R10" i="14"/>
  <c r="Q6" i="14"/>
  <c r="R15" i="14"/>
  <c r="R14" i="14"/>
  <c r="N4" i="14"/>
  <c r="R3" i="14"/>
  <c r="N17" i="14"/>
  <c r="N8" i="14"/>
  <c r="N12" i="14"/>
  <c r="O6" i="14"/>
  <c r="N16" i="14"/>
  <c r="R7" i="14"/>
  <c r="P19" i="16"/>
  <c r="P20" i="16" s="1"/>
  <c r="L31" i="13"/>
  <c r="D126" i="13" s="1"/>
  <c r="H17" i="17"/>
  <c r="H17" i="16"/>
  <c r="L17" i="21"/>
  <c r="I17" i="14"/>
  <c r="I17" i="22"/>
  <c r="M30" i="14"/>
  <c r="L23" i="19" s="1"/>
  <c r="L43" i="19" s="1"/>
  <c r="L17" i="15"/>
  <c r="H17" i="15"/>
  <c r="M31" i="13"/>
  <c r="D127" i="13" s="1"/>
  <c r="G31" i="13"/>
  <c r="J16" i="17"/>
  <c r="K16" i="21"/>
  <c r="J3" i="17"/>
  <c r="K3" i="21"/>
  <c r="H15" i="17"/>
  <c r="I15" i="21"/>
  <c r="J12" i="17"/>
  <c r="K12" i="21"/>
  <c r="H12" i="17"/>
  <c r="I12" i="21"/>
  <c r="I13" i="17"/>
  <c r="J13" i="21"/>
  <c r="J9" i="17"/>
  <c r="K9" i="21"/>
  <c r="H8" i="17"/>
  <c r="I8" i="21"/>
  <c r="J8" i="17"/>
  <c r="K8" i="21"/>
  <c r="I7" i="17"/>
  <c r="J7" i="21"/>
  <c r="J5" i="17"/>
  <c r="K5" i="21"/>
  <c r="I11" i="17"/>
  <c r="J11" i="21"/>
  <c r="J13" i="17"/>
  <c r="K13" i="21"/>
  <c r="J4" i="17"/>
  <c r="K4" i="21"/>
  <c r="H16" i="17"/>
  <c r="I16" i="21"/>
  <c r="J3" i="14"/>
  <c r="H17" i="13"/>
  <c r="J11" i="17"/>
  <c r="K11" i="21"/>
  <c r="H5" i="17"/>
  <c r="I5" i="21"/>
  <c r="H10" i="17"/>
  <c r="I10" i="21"/>
  <c r="I10" i="17"/>
  <c r="J10" i="21"/>
  <c r="I8" i="17"/>
  <c r="J8" i="21"/>
  <c r="J15" i="17"/>
  <c r="K15" i="21"/>
  <c r="H11" i="17"/>
  <c r="I11" i="21"/>
  <c r="I5" i="17"/>
  <c r="J5" i="21"/>
  <c r="H7" i="17"/>
  <c r="I7" i="21"/>
  <c r="H14" i="17"/>
  <c r="I14" i="21"/>
  <c r="L34" i="21"/>
  <c r="I17" i="17"/>
  <c r="J17" i="21"/>
  <c r="J6" i="17"/>
  <c r="K6" i="21"/>
  <c r="I6" i="17"/>
  <c r="J6" i="21"/>
  <c r="H6" i="17"/>
  <c r="I6" i="21"/>
  <c r="J7" i="17"/>
  <c r="K7" i="21"/>
  <c r="J10" i="17"/>
  <c r="K10" i="21"/>
  <c r="I12" i="17"/>
  <c r="J12" i="21"/>
  <c r="J14" i="17"/>
  <c r="K14" i="21"/>
  <c r="J17" i="17"/>
  <c r="K17" i="21"/>
  <c r="I14" i="16"/>
  <c r="I14" i="17"/>
  <c r="J14" i="14"/>
  <c r="I14" i="15"/>
  <c r="H28" i="13"/>
  <c r="D104" i="13" s="1"/>
  <c r="I15" i="16"/>
  <c r="I15" i="17"/>
  <c r="I15" i="15"/>
  <c r="H29" i="13"/>
  <c r="D110" i="13" s="1"/>
  <c r="J15" i="14"/>
  <c r="I9" i="16"/>
  <c r="I9" i="17"/>
  <c r="J9" i="14"/>
  <c r="H23" i="13"/>
  <c r="D74" i="13" s="1"/>
  <c r="I9" i="15"/>
  <c r="I4" i="17"/>
  <c r="I4" i="15"/>
  <c r="I4" i="16"/>
  <c r="D44" i="13"/>
  <c r="J4" i="14"/>
  <c r="H18" i="13"/>
  <c r="I16" i="16"/>
  <c r="I16" i="17"/>
  <c r="J16" i="14"/>
  <c r="H30" i="13"/>
  <c r="D116" i="13" s="1"/>
  <c r="I16" i="15"/>
  <c r="I3" i="16"/>
  <c r="I3" i="17"/>
  <c r="H13" i="16"/>
  <c r="H13" i="17"/>
  <c r="H3" i="16"/>
  <c r="H3" i="17"/>
  <c r="H4" i="16"/>
  <c r="H4" i="17"/>
  <c r="H9" i="16"/>
  <c r="H9" i="17"/>
  <c r="I12" i="15"/>
  <c r="I12" i="16"/>
  <c r="J14" i="15"/>
  <c r="J14" i="16"/>
  <c r="J17" i="15"/>
  <c r="J17" i="16"/>
  <c r="J9" i="15"/>
  <c r="J9" i="16"/>
  <c r="J16" i="15"/>
  <c r="J16" i="16"/>
  <c r="H7" i="15"/>
  <c r="H7" i="16"/>
  <c r="J5" i="15"/>
  <c r="J5" i="16"/>
  <c r="I7" i="15"/>
  <c r="I7" i="16"/>
  <c r="I11" i="15"/>
  <c r="I11" i="16"/>
  <c r="H14" i="15"/>
  <c r="H14" i="16"/>
  <c r="J13" i="15"/>
  <c r="J13" i="16"/>
  <c r="M10" i="15"/>
  <c r="H10" i="16"/>
  <c r="I13" i="15"/>
  <c r="I13" i="16"/>
  <c r="I5" i="15"/>
  <c r="I5" i="16"/>
  <c r="I10" i="15"/>
  <c r="I10" i="16"/>
  <c r="J4" i="15"/>
  <c r="J4" i="16"/>
  <c r="J12" i="15"/>
  <c r="J12" i="16"/>
  <c r="I17" i="15"/>
  <c r="I17" i="16"/>
  <c r="H16" i="15"/>
  <c r="H16" i="16"/>
  <c r="J6" i="15"/>
  <c r="J6" i="16"/>
  <c r="G26" i="13"/>
  <c r="H12" i="16"/>
  <c r="J8" i="15"/>
  <c r="J8" i="16"/>
  <c r="H15" i="15"/>
  <c r="H15" i="16"/>
  <c r="I8" i="15"/>
  <c r="I8" i="16"/>
  <c r="J11" i="15"/>
  <c r="J11" i="16"/>
  <c r="H5" i="15"/>
  <c r="H5" i="16"/>
  <c r="H8" i="15"/>
  <c r="H8" i="16"/>
  <c r="I6" i="15"/>
  <c r="I6" i="16"/>
  <c r="J15" i="15"/>
  <c r="J15" i="16"/>
  <c r="H6" i="15"/>
  <c r="H6" i="16"/>
  <c r="J7" i="15"/>
  <c r="J7" i="16"/>
  <c r="J10" i="15"/>
  <c r="J10" i="16"/>
  <c r="M25" i="13"/>
  <c r="D91" i="13" s="1"/>
  <c r="H11" i="16"/>
  <c r="J3" i="15"/>
  <c r="J3" i="16"/>
  <c r="G25" i="13"/>
  <c r="M11" i="15"/>
  <c r="I12" i="14"/>
  <c r="I3" i="14"/>
  <c r="H3" i="15"/>
  <c r="I11" i="14"/>
  <c r="H11" i="15"/>
  <c r="I4" i="14"/>
  <c r="H4" i="15"/>
  <c r="G27" i="13"/>
  <c r="H13" i="15"/>
  <c r="H12" i="15"/>
  <c r="L12" i="15"/>
  <c r="H10" i="15"/>
  <c r="G23" i="13"/>
  <c r="H9" i="15"/>
  <c r="L11" i="15"/>
  <c r="N13" i="15"/>
  <c r="G24" i="13"/>
  <c r="I10" i="14"/>
  <c r="I13" i="14"/>
  <c r="N10" i="15"/>
  <c r="G19" i="13"/>
  <c r="I5" i="14"/>
  <c r="I31" i="13"/>
  <c r="D123" i="13" s="1"/>
  <c r="K17" i="14"/>
  <c r="I22" i="13"/>
  <c r="D69" i="13" s="1"/>
  <c r="K8" i="14"/>
  <c r="I19" i="13"/>
  <c r="D51" i="13" s="1"/>
  <c r="J33" i="17" s="1"/>
  <c r="K5" i="14"/>
  <c r="I20" i="13"/>
  <c r="D57" i="13" s="1"/>
  <c r="K6" i="14"/>
  <c r="I25" i="13"/>
  <c r="D87" i="13" s="1"/>
  <c r="K11" i="14"/>
  <c r="I27" i="13"/>
  <c r="D99" i="13" s="1"/>
  <c r="K13" i="14"/>
  <c r="I26" i="13"/>
  <c r="D93" i="13" s="1"/>
  <c r="K12" i="14"/>
  <c r="I21" i="13"/>
  <c r="D63" i="13" s="1"/>
  <c r="K7" i="14"/>
  <c r="I24" i="13"/>
  <c r="D81" i="13" s="1"/>
  <c r="K10" i="14"/>
  <c r="G22" i="13"/>
  <c r="M8" i="15"/>
  <c r="I8" i="14"/>
  <c r="N8" i="15"/>
  <c r="L8" i="15"/>
  <c r="G21" i="13"/>
  <c r="N7" i="15"/>
  <c r="M7" i="15"/>
  <c r="I7" i="14"/>
  <c r="L7" i="15"/>
  <c r="I29" i="13"/>
  <c r="D111" i="13" s="1"/>
  <c r="K15" i="14"/>
  <c r="H25" i="13"/>
  <c r="D86" i="13" s="1"/>
  <c r="J11" i="14"/>
  <c r="J10" i="14"/>
  <c r="H24" i="13"/>
  <c r="D80" i="13" s="1"/>
  <c r="H22" i="13"/>
  <c r="D68" i="13" s="1"/>
  <c r="J8" i="14"/>
  <c r="J12" i="14"/>
  <c r="H26" i="13"/>
  <c r="D92" i="13" s="1"/>
  <c r="I28" i="13"/>
  <c r="D105" i="13" s="1"/>
  <c r="K14" i="14"/>
  <c r="H31" i="13"/>
  <c r="D122" i="13" s="1"/>
  <c r="J17" i="14"/>
  <c r="H27" i="13"/>
  <c r="D98" i="13" s="1"/>
  <c r="J13" i="14"/>
  <c r="I23" i="13"/>
  <c r="D75" i="13" s="1"/>
  <c r="K9" i="14"/>
  <c r="I18" i="13"/>
  <c r="D45" i="13" s="1"/>
  <c r="K4" i="14"/>
  <c r="J7" i="14"/>
  <c r="H21" i="13"/>
  <c r="D62" i="13" s="1"/>
  <c r="I30" i="13"/>
  <c r="D117" i="13" s="1"/>
  <c r="K16" i="14"/>
  <c r="H19" i="13"/>
  <c r="D50" i="13" s="1"/>
  <c r="L33" i="21" s="1"/>
  <c r="H49" i="24" s="1"/>
  <c r="J5" i="14"/>
  <c r="B126" i="13"/>
  <c r="A125" i="13"/>
  <c r="B114" i="13"/>
  <c r="A113" i="13"/>
  <c r="B96" i="13"/>
  <c r="A95" i="13"/>
  <c r="B90" i="13"/>
  <c r="A89" i="13"/>
  <c r="B72" i="13"/>
  <c r="A71" i="13"/>
  <c r="L9" i="21"/>
  <c r="L3" i="21"/>
  <c r="N9" i="15"/>
  <c r="I9" i="14"/>
  <c r="I17" i="13"/>
  <c r="D39" i="13"/>
  <c r="M3" i="15"/>
  <c r="G17" i="13"/>
  <c r="L6" i="21"/>
  <c r="G20" i="13"/>
  <c r="I6" i="14"/>
  <c r="G29" i="13"/>
  <c r="I15" i="14"/>
  <c r="G30" i="13"/>
  <c r="I16" i="14"/>
  <c r="G28" i="13"/>
  <c r="I14" i="14"/>
  <c r="K3" i="14"/>
  <c r="H20" i="13"/>
  <c r="D56" i="13" s="1"/>
  <c r="J34" i="17" s="1"/>
  <c r="J6" i="14"/>
  <c r="G18" i="13"/>
  <c r="L16" i="21"/>
  <c r="N16" i="15"/>
  <c r="M16" i="15"/>
  <c r="L14" i="21"/>
  <c r="N14" i="15"/>
  <c r="M14" i="15"/>
  <c r="N15" i="15"/>
  <c r="M15" i="15"/>
  <c r="L15" i="21"/>
  <c r="Q19" i="21" l="1"/>
  <c r="Q20" i="21" s="1"/>
  <c r="N19" i="21"/>
  <c r="N20" i="21" s="1"/>
  <c r="W19" i="15"/>
  <c r="W20" i="15" s="1"/>
  <c r="P19" i="15"/>
  <c r="P20" i="15" s="1"/>
  <c r="E42" i="22"/>
  <c r="E32" i="22"/>
  <c r="E52" i="22"/>
  <c r="F72" i="22"/>
  <c r="F52" i="22"/>
  <c r="F32" i="22"/>
  <c r="E72" i="22"/>
  <c r="F62" i="22"/>
  <c r="E62" i="22"/>
  <c r="F42" i="22"/>
  <c r="J31" i="13"/>
  <c r="D124" i="13" s="1"/>
  <c r="L17" i="14"/>
  <c r="K31" i="13"/>
  <c r="D125" i="13" s="1"/>
  <c r="T5" i="17"/>
  <c r="G48" i="24"/>
  <c r="T6" i="17"/>
  <c r="G58" i="24"/>
  <c r="M17" i="15"/>
  <c r="U6" i="21"/>
  <c r="Q18" i="14"/>
  <c r="N17" i="15"/>
  <c r="K35" i="14"/>
  <c r="G67" i="24" s="1"/>
  <c r="R18" i="14"/>
  <c r="V7" i="14"/>
  <c r="K34" i="17"/>
  <c r="H58" i="24" s="1"/>
  <c r="U6" i="17"/>
  <c r="K33" i="17"/>
  <c r="H48" i="24" s="1"/>
  <c r="U5" i="17"/>
  <c r="N18" i="14"/>
  <c r="K32" i="14"/>
  <c r="J32" i="17"/>
  <c r="O18" i="14"/>
  <c r="K17" i="15"/>
  <c r="K17" i="17"/>
  <c r="L24" i="13"/>
  <c r="D84" i="13" s="1"/>
  <c r="J31" i="17"/>
  <c r="H30" i="19"/>
  <c r="H32" i="19" s="1"/>
  <c r="H14" i="19" s="1"/>
  <c r="J36" i="17"/>
  <c r="K7" i="17"/>
  <c r="L7" i="21"/>
  <c r="K5" i="17"/>
  <c r="L5" i="21"/>
  <c r="K13" i="17"/>
  <c r="L13" i="21"/>
  <c r="J35" i="17"/>
  <c r="K12" i="17"/>
  <c r="L12" i="21"/>
  <c r="J34" i="16"/>
  <c r="L35" i="21"/>
  <c r="J35" i="16"/>
  <c r="G66" i="24" s="1"/>
  <c r="L36" i="21"/>
  <c r="K10" i="17"/>
  <c r="L10" i="21"/>
  <c r="K8" i="17"/>
  <c r="L8" i="21"/>
  <c r="K11" i="17"/>
  <c r="L11" i="21"/>
  <c r="L25" i="13"/>
  <c r="D90" i="13" s="1"/>
  <c r="K4" i="17"/>
  <c r="K3" i="17"/>
  <c r="K14" i="17"/>
  <c r="K6" i="17"/>
  <c r="K15" i="17"/>
  <c r="K9" i="17"/>
  <c r="K25" i="13"/>
  <c r="D89" i="13" s="1"/>
  <c r="K16" i="17"/>
  <c r="J33" i="16"/>
  <c r="J32" i="16"/>
  <c r="G36" i="24" s="1"/>
  <c r="K33" i="14"/>
  <c r="K34" i="14"/>
  <c r="J36" i="16"/>
  <c r="K36" i="14"/>
  <c r="K10" i="15"/>
  <c r="K12" i="15"/>
  <c r="K8" i="15"/>
  <c r="K7" i="15"/>
  <c r="L5" i="14"/>
  <c r="K13" i="15"/>
  <c r="N11" i="15"/>
  <c r="L11" i="14"/>
  <c r="M27" i="13"/>
  <c r="D103" i="13" s="1"/>
  <c r="K26" i="13"/>
  <c r="D95" i="13" s="1"/>
  <c r="L12" i="14"/>
  <c r="J26" i="13"/>
  <c r="D94" i="13" s="1"/>
  <c r="L13" i="14"/>
  <c r="L10" i="14"/>
  <c r="J24" i="13"/>
  <c r="D82" i="13" s="1"/>
  <c r="L23" i="13"/>
  <c r="D78" i="13" s="1"/>
  <c r="M9" i="15"/>
  <c r="K20" i="13"/>
  <c r="D59" i="13" s="1"/>
  <c r="L6" i="15"/>
  <c r="K27" i="13"/>
  <c r="D101" i="13" s="1"/>
  <c r="L13" i="15"/>
  <c r="M19" i="13"/>
  <c r="D55" i="13" s="1"/>
  <c r="N5" i="15"/>
  <c r="J18" i="13"/>
  <c r="D46" i="13" s="1"/>
  <c r="K4" i="15"/>
  <c r="K19" i="13"/>
  <c r="D53" i="13" s="1"/>
  <c r="L5" i="15"/>
  <c r="K18" i="13"/>
  <c r="D47" i="13" s="1"/>
  <c r="L4" i="15"/>
  <c r="K28" i="13"/>
  <c r="D107" i="13" s="1"/>
  <c r="L14" i="15"/>
  <c r="D41" i="13"/>
  <c r="L3" i="15"/>
  <c r="J29" i="13"/>
  <c r="D112" i="13" s="1"/>
  <c r="K15" i="15"/>
  <c r="M17" i="13"/>
  <c r="N3" i="15"/>
  <c r="J27" i="13"/>
  <c r="D100" i="13" s="1"/>
  <c r="L26" i="13"/>
  <c r="D96" i="13" s="1"/>
  <c r="M12" i="15"/>
  <c r="L20" i="13"/>
  <c r="D60" i="13" s="1"/>
  <c r="M6" i="15"/>
  <c r="J25" i="13"/>
  <c r="D88" i="13" s="1"/>
  <c r="K11" i="15"/>
  <c r="M20" i="13"/>
  <c r="D61" i="13" s="1"/>
  <c r="N6" i="15"/>
  <c r="J23" i="13"/>
  <c r="D76" i="13" s="1"/>
  <c r="K9" i="15"/>
  <c r="J28" i="13"/>
  <c r="D106" i="13" s="1"/>
  <c r="K14" i="15"/>
  <c r="D40" i="13"/>
  <c r="K3" i="15"/>
  <c r="M26" i="13"/>
  <c r="D97" i="13" s="1"/>
  <c r="N12" i="15"/>
  <c r="J20" i="13"/>
  <c r="D58" i="13" s="1"/>
  <c r="K6" i="15"/>
  <c r="K24" i="13"/>
  <c r="D83" i="13" s="1"/>
  <c r="L10" i="15"/>
  <c r="K30" i="13"/>
  <c r="D119" i="13" s="1"/>
  <c r="L16" i="15"/>
  <c r="K29" i="13"/>
  <c r="D113" i="13" s="1"/>
  <c r="L15" i="15"/>
  <c r="J30" i="13"/>
  <c r="D118" i="13" s="1"/>
  <c r="K16" i="15"/>
  <c r="K23" i="13"/>
  <c r="D77" i="13" s="1"/>
  <c r="L9" i="15"/>
  <c r="L27" i="13"/>
  <c r="D102" i="13" s="1"/>
  <c r="M13" i="15"/>
  <c r="J19" i="13"/>
  <c r="D52" i="13" s="1"/>
  <c r="K5" i="15"/>
  <c r="M24" i="13"/>
  <c r="D85" i="13" s="1"/>
  <c r="L19" i="13"/>
  <c r="D54" i="13" s="1"/>
  <c r="K21" i="13"/>
  <c r="D65" i="13" s="1"/>
  <c r="J22" i="13"/>
  <c r="D70" i="13" s="1"/>
  <c r="L8" i="14"/>
  <c r="J21" i="13"/>
  <c r="D64" i="13" s="1"/>
  <c r="L7" i="14"/>
  <c r="L22" i="13"/>
  <c r="D72" i="13" s="1"/>
  <c r="L21" i="13"/>
  <c r="D66" i="13" s="1"/>
  <c r="M21" i="13"/>
  <c r="D67" i="13" s="1"/>
  <c r="K22" i="13"/>
  <c r="D71" i="13" s="1"/>
  <c r="M22" i="13"/>
  <c r="D73" i="13" s="1"/>
  <c r="L9" i="14"/>
  <c r="B127" i="13"/>
  <c r="A127" i="13" s="1"/>
  <c r="A126" i="13"/>
  <c r="B91" i="13"/>
  <c r="A91" i="13" s="1"/>
  <c r="A90" i="13"/>
  <c r="B115" i="13"/>
  <c r="A115" i="13" s="1"/>
  <c r="A114" i="13"/>
  <c r="B73" i="13"/>
  <c r="A73" i="13" s="1"/>
  <c r="A72" i="13"/>
  <c r="K31" i="21" s="1"/>
  <c r="B97" i="13"/>
  <c r="A97" i="13" s="1"/>
  <c r="A96" i="13"/>
  <c r="J17" i="13"/>
  <c r="D43" i="13"/>
  <c r="L3" i="14"/>
  <c r="K17" i="13"/>
  <c r="M23" i="13"/>
  <c r="D79" i="13" s="1"/>
  <c r="D42" i="13"/>
  <c r="L17" i="13"/>
  <c r="L6" i="14"/>
  <c r="L16" i="14"/>
  <c r="L14" i="14"/>
  <c r="L18" i="13"/>
  <c r="D48" i="13" s="1"/>
  <c r="M18" i="13"/>
  <c r="D49" i="13" s="1"/>
  <c r="L28" i="13"/>
  <c r="D108" i="13" s="1"/>
  <c r="M28" i="13"/>
  <c r="D109" i="13" s="1"/>
  <c r="L29" i="13"/>
  <c r="D114" i="13" s="1"/>
  <c r="L4" i="14"/>
  <c r="L15" i="14"/>
  <c r="L30" i="13"/>
  <c r="D120" i="13" s="1"/>
  <c r="M29" i="13"/>
  <c r="D115" i="13" s="1"/>
  <c r="M30" i="13"/>
  <c r="D121" i="13" s="1"/>
  <c r="H57" i="19" l="1"/>
  <c r="G37" i="24"/>
  <c r="J25" i="19"/>
  <c r="J47" i="19" s="1"/>
  <c r="G29" i="24"/>
  <c r="J28" i="19"/>
  <c r="G28" i="24"/>
  <c r="G39" i="22"/>
  <c r="G29" i="22"/>
  <c r="J29" i="19"/>
  <c r="G30" i="22"/>
  <c r="E31" i="24"/>
  <c r="E22" i="24" s="1"/>
  <c r="H38" i="19"/>
  <c r="H39" i="19" s="1"/>
  <c r="F31" i="24"/>
  <c r="F22" i="24" s="1"/>
  <c r="J42" i="15"/>
  <c r="AH4" i="15" s="1"/>
  <c r="J43" i="15"/>
  <c r="G39" i="24"/>
  <c r="AG5" i="15"/>
  <c r="AH5" i="15"/>
  <c r="U3" i="21"/>
  <c r="AG4" i="15"/>
  <c r="AF4" i="15"/>
  <c r="AI5" i="15"/>
  <c r="AF5" i="15"/>
  <c r="L31" i="21"/>
  <c r="G70" i="22"/>
  <c r="G50" i="22"/>
  <c r="G40" i="22"/>
  <c r="T7" i="17"/>
  <c r="G68" i="24"/>
  <c r="T8" i="16"/>
  <c r="G76" i="24"/>
  <c r="T4" i="17"/>
  <c r="G38" i="24"/>
  <c r="T8" i="17"/>
  <c r="G78" i="24"/>
  <c r="T6" i="16"/>
  <c r="G56" i="24"/>
  <c r="G60" i="22"/>
  <c r="G99" i="24"/>
  <c r="U8" i="14"/>
  <c r="G77" i="24"/>
  <c r="AD4" i="15"/>
  <c r="AD6" i="15"/>
  <c r="G55" i="24"/>
  <c r="U6" i="14"/>
  <c r="G57" i="24"/>
  <c r="AD7" i="15"/>
  <c r="G65" i="24"/>
  <c r="AD8" i="15"/>
  <c r="U5" i="14"/>
  <c r="G47" i="24"/>
  <c r="U3" i="17"/>
  <c r="AD5" i="15"/>
  <c r="T5" i="16"/>
  <c r="G46" i="24"/>
  <c r="U10" i="21"/>
  <c r="Q19" i="14"/>
  <c r="Q20" i="14" s="1"/>
  <c r="T7" i="16"/>
  <c r="U4" i="14"/>
  <c r="T4" i="16"/>
  <c r="L35" i="14"/>
  <c r="H67" i="24" s="1"/>
  <c r="U7" i="14"/>
  <c r="L34" i="14"/>
  <c r="H57" i="24" s="1"/>
  <c r="V6" i="14"/>
  <c r="N19" i="14"/>
  <c r="N20" i="14" s="1"/>
  <c r="H55" i="24"/>
  <c r="L33" i="14"/>
  <c r="H47" i="24" s="1"/>
  <c r="V5" i="14"/>
  <c r="K36" i="17"/>
  <c r="H78" i="24" s="1"/>
  <c r="U8" i="17"/>
  <c r="K35" i="17"/>
  <c r="H68" i="24" s="1"/>
  <c r="U7" i="17"/>
  <c r="K32" i="16"/>
  <c r="H36" i="24" s="1"/>
  <c r="U4" i="16"/>
  <c r="K33" i="16"/>
  <c r="H46" i="24" s="1"/>
  <c r="U5" i="16"/>
  <c r="H65" i="24"/>
  <c r="K35" i="16"/>
  <c r="H66" i="24" s="1"/>
  <c r="U7" i="16"/>
  <c r="L36" i="14"/>
  <c r="H77" i="24" s="1"/>
  <c r="V8" i="14"/>
  <c r="K36" i="16"/>
  <c r="H76" i="24" s="1"/>
  <c r="U8" i="16"/>
  <c r="K32" i="17"/>
  <c r="U4" i="17"/>
  <c r="K34" i="16"/>
  <c r="H56" i="24" s="1"/>
  <c r="U6" i="16"/>
  <c r="K31" i="17"/>
  <c r="T3" i="17"/>
  <c r="L32" i="14"/>
  <c r="V4" i="14"/>
  <c r="E20" i="22"/>
  <c r="E22" i="22" s="1"/>
  <c r="E12" i="22" s="1"/>
  <c r="J31" i="16"/>
  <c r="G26" i="24" s="1"/>
  <c r="K31" i="14"/>
  <c r="J39" i="17"/>
  <c r="J39" i="16"/>
  <c r="G106" i="24" s="1"/>
  <c r="K38" i="14"/>
  <c r="G97" i="24" s="1"/>
  <c r="K37" i="14"/>
  <c r="G87" i="24" s="1"/>
  <c r="J45" i="17"/>
  <c r="J37" i="16"/>
  <c r="G86" i="24" s="1"/>
  <c r="J42" i="16"/>
  <c r="J41" i="17"/>
  <c r="K41" i="14"/>
  <c r="K42" i="14"/>
  <c r="J42" i="17"/>
  <c r="J44" i="16"/>
  <c r="K39" i="14"/>
  <c r="G107" i="24" s="1"/>
  <c r="J41" i="16"/>
  <c r="K44" i="14"/>
  <c r="J37" i="17"/>
  <c r="J38" i="16"/>
  <c r="G96" i="24" s="1"/>
  <c r="J38" i="17"/>
  <c r="K40" i="14"/>
  <c r="K45" i="14"/>
  <c r="K43" i="14"/>
  <c r="J43" i="17"/>
  <c r="J40" i="17"/>
  <c r="J40" i="16"/>
  <c r="J45" i="16"/>
  <c r="J43" i="16"/>
  <c r="J44" i="17"/>
  <c r="H37" i="24" l="1"/>
  <c r="K25" i="19"/>
  <c r="K47" i="19" s="1"/>
  <c r="G27" i="24"/>
  <c r="J24" i="19"/>
  <c r="H28" i="24"/>
  <c r="G35" i="24"/>
  <c r="G41" i="24" s="1"/>
  <c r="G69" i="22"/>
  <c r="G49" i="22"/>
  <c r="G59" i="22"/>
  <c r="AH18" i="15"/>
  <c r="K43" i="15"/>
  <c r="AE3" i="15"/>
  <c r="AE18" i="15" s="1"/>
  <c r="J41" i="15"/>
  <c r="G45" i="24" s="1"/>
  <c r="G51" i="24" s="1"/>
  <c r="AG18" i="15"/>
  <c r="U18" i="21"/>
  <c r="U19" i="21" s="1"/>
  <c r="AF3" i="15"/>
  <c r="AF18" i="15" s="1"/>
  <c r="H38" i="24"/>
  <c r="H29" i="22"/>
  <c r="G71" i="24"/>
  <c r="H99" i="24"/>
  <c r="H71" i="24"/>
  <c r="T16" i="17"/>
  <c r="G158" i="24"/>
  <c r="T9" i="17"/>
  <c r="G88" i="24"/>
  <c r="T13" i="17"/>
  <c r="G128" i="24"/>
  <c r="AI3" i="15"/>
  <c r="AI18" i="15" s="1"/>
  <c r="AD13" i="15"/>
  <c r="G125" i="24"/>
  <c r="T15" i="16"/>
  <c r="G146" i="24"/>
  <c r="AD11" i="15"/>
  <c r="G105" i="24"/>
  <c r="T14" i="16"/>
  <c r="G136" i="24"/>
  <c r="U16" i="14"/>
  <c r="G157" i="24"/>
  <c r="T11" i="17"/>
  <c r="G108" i="24"/>
  <c r="T13" i="16"/>
  <c r="G126" i="24"/>
  <c r="T17" i="17"/>
  <c r="G168" i="24"/>
  <c r="U13" i="14"/>
  <c r="G127" i="24"/>
  <c r="T15" i="17"/>
  <c r="G148" i="24"/>
  <c r="T16" i="16"/>
  <c r="G156" i="24"/>
  <c r="G61" i="24"/>
  <c r="T17" i="16"/>
  <c r="G166" i="24"/>
  <c r="T12" i="17"/>
  <c r="G118" i="24"/>
  <c r="U15" i="14"/>
  <c r="G147" i="24"/>
  <c r="AD15" i="15"/>
  <c r="G145" i="24"/>
  <c r="AD14" i="15"/>
  <c r="G135" i="24"/>
  <c r="U17" i="14"/>
  <c r="G167" i="24"/>
  <c r="AD16" i="15"/>
  <c r="G155" i="24"/>
  <c r="AD12" i="15"/>
  <c r="G115" i="24"/>
  <c r="U12" i="14"/>
  <c r="G117" i="24"/>
  <c r="T14" i="17"/>
  <c r="G138" i="24"/>
  <c r="AD10" i="15"/>
  <c r="G95" i="24"/>
  <c r="T12" i="16"/>
  <c r="G116" i="24"/>
  <c r="T10" i="17"/>
  <c r="G98" i="24"/>
  <c r="AD17" i="15"/>
  <c r="G165" i="24"/>
  <c r="U14" i="14"/>
  <c r="G137" i="24"/>
  <c r="AD9" i="15"/>
  <c r="G85" i="24"/>
  <c r="H61" i="24"/>
  <c r="U9" i="14"/>
  <c r="G48" i="22"/>
  <c r="U10" i="14"/>
  <c r="G58" i="22"/>
  <c r="U11" i="14"/>
  <c r="G68" i="22"/>
  <c r="G38" i="22"/>
  <c r="T10" i="16"/>
  <c r="G57" i="22"/>
  <c r="T11" i="16"/>
  <c r="G67" i="22"/>
  <c r="T9" i="16"/>
  <c r="G47" i="22"/>
  <c r="G66" i="22"/>
  <c r="G37" i="22"/>
  <c r="G28" i="22"/>
  <c r="G27" i="22"/>
  <c r="U3" i="14"/>
  <c r="V3" i="14"/>
  <c r="T3" i="16"/>
  <c r="U3" i="16"/>
  <c r="K44" i="16"/>
  <c r="H156" i="24" s="1"/>
  <c r="U16" i="16"/>
  <c r="K39" i="16"/>
  <c r="U11" i="16"/>
  <c r="K38" i="17"/>
  <c r="H98" i="24" s="1"/>
  <c r="U10" i="17"/>
  <c r="K42" i="16"/>
  <c r="U14" i="16"/>
  <c r="K45" i="16"/>
  <c r="H166" i="24" s="1"/>
  <c r="U17" i="16"/>
  <c r="H145" i="24"/>
  <c r="K37" i="16"/>
  <c r="H86" i="24" s="1"/>
  <c r="U9" i="16"/>
  <c r="H85" i="24"/>
  <c r="K38" i="16"/>
  <c r="U10" i="16"/>
  <c r="K39" i="17"/>
  <c r="H108" i="24" s="1"/>
  <c r="U11" i="17"/>
  <c r="K40" i="16"/>
  <c r="H116" i="24" s="1"/>
  <c r="U12" i="16"/>
  <c r="K40" i="17"/>
  <c r="H118" i="24" s="1"/>
  <c r="U12" i="17"/>
  <c r="K37" i="17"/>
  <c r="H88" i="24" s="1"/>
  <c r="U9" i="17"/>
  <c r="K42" i="17"/>
  <c r="H138" i="24" s="1"/>
  <c r="U14" i="17"/>
  <c r="L37" i="14"/>
  <c r="H87" i="24" s="1"/>
  <c r="V9" i="14"/>
  <c r="K43" i="16"/>
  <c r="H146" i="24" s="1"/>
  <c r="U15" i="16"/>
  <c r="K43" i="17"/>
  <c r="H148" i="24" s="1"/>
  <c r="U15" i="17"/>
  <c r="H165" i="24"/>
  <c r="L38" i="14"/>
  <c r="V10" i="14"/>
  <c r="K45" i="17"/>
  <c r="H168" i="24" s="1"/>
  <c r="U17" i="17"/>
  <c r="H105" i="24"/>
  <c r="L43" i="14"/>
  <c r="H147" i="24" s="1"/>
  <c r="V15" i="14"/>
  <c r="L44" i="14"/>
  <c r="H157" i="24" s="1"/>
  <c r="V16" i="14"/>
  <c r="L42" i="14"/>
  <c r="V14" i="14"/>
  <c r="L45" i="14"/>
  <c r="H167" i="24" s="1"/>
  <c r="V17" i="14"/>
  <c r="L41" i="14"/>
  <c r="V13" i="14"/>
  <c r="H155" i="24"/>
  <c r="K41" i="16"/>
  <c r="U13" i="16"/>
  <c r="H115" i="24"/>
  <c r="K44" i="17"/>
  <c r="H158" i="24" s="1"/>
  <c r="U16" i="17"/>
  <c r="L40" i="14"/>
  <c r="H117" i="24" s="1"/>
  <c r="V12" i="14"/>
  <c r="L39" i="14"/>
  <c r="H107" i="24" s="1"/>
  <c r="V11" i="14"/>
  <c r="K41" i="17"/>
  <c r="H128" i="24" s="1"/>
  <c r="U13" i="17"/>
  <c r="E21" i="24"/>
  <c r="L32" i="21"/>
  <c r="H70" i="22" s="1"/>
  <c r="G19" i="22"/>
  <c r="G18" i="22"/>
  <c r="L31" i="14"/>
  <c r="G17" i="22"/>
  <c r="K31" i="16"/>
  <c r="H26" i="24" s="1"/>
  <c r="G16" i="22"/>
  <c r="K30" i="21"/>
  <c r="K30" i="14"/>
  <c r="J23" i="19" s="1"/>
  <c r="J43" i="19" s="1"/>
  <c r="J30" i="16"/>
  <c r="J30" i="17"/>
  <c r="J26" i="19" s="1"/>
  <c r="G15" i="22" l="1"/>
  <c r="G75" i="24"/>
  <c r="G81" i="24" s="1"/>
  <c r="K29" i="19"/>
  <c r="G25" i="24"/>
  <c r="L41" i="15"/>
  <c r="K28" i="19"/>
  <c r="H29" i="24"/>
  <c r="H27" i="24"/>
  <c r="K24" i="19"/>
  <c r="J54" i="19"/>
  <c r="H39" i="22"/>
  <c r="H40" i="22"/>
  <c r="G26" i="22"/>
  <c r="G32" i="22" s="1"/>
  <c r="G36" i="22"/>
  <c r="G42" i="22" s="1"/>
  <c r="J40" i="15"/>
  <c r="J21" i="19" s="1"/>
  <c r="G46" i="22"/>
  <c r="G52" i="22" s="1"/>
  <c r="G56" i="22"/>
  <c r="G62" i="22" s="1"/>
  <c r="H39" i="24"/>
  <c r="H30" i="22"/>
  <c r="H50" i="22"/>
  <c r="H60" i="22"/>
  <c r="H69" i="22"/>
  <c r="H59" i="22"/>
  <c r="H49" i="22"/>
  <c r="AD3" i="15"/>
  <c r="AD18" i="15" s="1"/>
  <c r="AD19" i="15" s="1"/>
  <c r="I35" i="24"/>
  <c r="I41" i="24" s="1"/>
  <c r="K42" i="15"/>
  <c r="H35" i="24" s="1"/>
  <c r="I26" i="22"/>
  <c r="I32" i="22" s="1"/>
  <c r="G91" i="24"/>
  <c r="G161" i="24"/>
  <c r="H91" i="24"/>
  <c r="H161" i="24"/>
  <c r="G171" i="24"/>
  <c r="T18" i="17"/>
  <c r="H67" i="22"/>
  <c r="H106" i="24"/>
  <c r="H111" i="24" s="1"/>
  <c r="H28" i="22"/>
  <c r="H127" i="24"/>
  <c r="G131" i="24"/>
  <c r="H151" i="24"/>
  <c r="H58" i="22"/>
  <c r="H97" i="24"/>
  <c r="H16" i="22"/>
  <c r="H171" i="24"/>
  <c r="G101" i="24"/>
  <c r="G141" i="24"/>
  <c r="U18" i="14"/>
  <c r="G151" i="24"/>
  <c r="H38" i="22"/>
  <c r="H137" i="24"/>
  <c r="H37" i="22"/>
  <c r="H136" i="24"/>
  <c r="G111" i="24"/>
  <c r="H121" i="24"/>
  <c r="H27" i="22"/>
  <c r="H126" i="24"/>
  <c r="H57" i="22"/>
  <c r="H96" i="24"/>
  <c r="G121" i="24"/>
  <c r="H125" i="24"/>
  <c r="H135" i="24"/>
  <c r="H95" i="24"/>
  <c r="H47" i="22"/>
  <c r="H68" i="22"/>
  <c r="H48" i="22"/>
  <c r="T18" i="16"/>
  <c r="G72" i="22"/>
  <c r="E11" i="22"/>
  <c r="K30" i="17"/>
  <c r="K26" i="19" s="1"/>
  <c r="H18" i="22"/>
  <c r="H17" i="22"/>
  <c r="V18" i="14"/>
  <c r="U18" i="16"/>
  <c r="U18" i="17"/>
  <c r="J27" i="19"/>
  <c r="U20" i="21"/>
  <c r="J22" i="19"/>
  <c r="J46" i="19" s="1"/>
  <c r="L30" i="14"/>
  <c r="K23" i="19" s="1"/>
  <c r="K43" i="19" s="1"/>
  <c r="L30" i="21"/>
  <c r="K27" i="19" s="1"/>
  <c r="H19" i="22"/>
  <c r="K30" i="16"/>
  <c r="K22" i="19" s="1"/>
  <c r="K46" i="19" s="1"/>
  <c r="I75" i="24" l="1"/>
  <c r="I81" i="24" s="1"/>
  <c r="I45" i="24"/>
  <c r="I51" i="24" s="1"/>
  <c r="J15" i="19"/>
  <c r="K54" i="19"/>
  <c r="K48" i="19"/>
  <c r="K51" i="19"/>
  <c r="J48" i="19"/>
  <c r="J51" i="19"/>
  <c r="AD20" i="15"/>
  <c r="H41" i="24"/>
  <c r="I25" i="24"/>
  <c r="I31" i="24" s="1"/>
  <c r="I36" i="22"/>
  <c r="I42" i="22" s="1"/>
  <c r="I46" i="22"/>
  <c r="I52" i="22" s="1"/>
  <c r="I66" i="22"/>
  <c r="I72" i="22" s="1"/>
  <c r="I56" i="22"/>
  <c r="I62" i="22" s="1"/>
  <c r="I15" i="22"/>
  <c r="L40" i="15"/>
  <c r="L21" i="19" s="1"/>
  <c r="L15" i="19" s="1"/>
  <c r="K41" i="15"/>
  <c r="T19" i="17"/>
  <c r="T20" i="17" s="1"/>
  <c r="U19" i="14"/>
  <c r="U20" i="14" s="1"/>
  <c r="H141" i="24"/>
  <c r="H131" i="24"/>
  <c r="H101" i="24"/>
  <c r="T19" i="16"/>
  <c r="T20" i="16" s="1"/>
  <c r="I22" i="24" l="1"/>
  <c r="H75" i="24"/>
  <c r="H81" i="24" s="1"/>
  <c r="H45" i="24"/>
  <c r="H51" i="24" s="1"/>
  <c r="H25" i="24"/>
  <c r="H26" i="22"/>
  <c r="H32" i="22" s="1"/>
  <c r="H36" i="22"/>
  <c r="H42" i="22" s="1"/>
  <c r="H56" i="22"/>
  <c r="H62" i="22" s="1"/>
  <c r="H66" i="22"/>
  <c r="H72" i="22" s="1"/>
  <c r="H46" i="22"/>
  <c r="H52" i="22" s="1"/>
  <c r="K40" i="15"/>
  <c r="K21" i="19" s="1"/>
  <c r="K15" i="19" s="1"/>
  <c r="H15" i="22"/>
  <c r="H31" i="24" l="1"/>
  <c r="H22" i="24" s="1"/>
  <c r="G31" i="24"/>
  <c r="G22" i="24" s="1"/>
  <c r="G32" i="24" l="1"/>
  <c r="H37" i="19" l="1"/>
  <c r="I16" i="19" l="1"/>
  <c r="J16" i="19" s="1"/>
  <c r="P16" i="19" l="1"/>
  <c r="K16" i="19"/>
  <c r="K30" i="19" s="1"/>
  <c r="H20" i="22" s="1"/>
  <c r="H22" i="22" s="1"/>
  <c r="H12" i="22" s="1"/>
  <c r="I30" i="19"/>
  <c r="I32" i="19" s="1"/>
  <c r="M30" i="19" s="1"/>
  <c r="J30" i="19"/>
  <c r="F20" i="22" l="1"/>
  <c r="F22" i="22" s="1"/>
  <c r="F12" i="22" s="1"/>
  <c r="K32" i="19"/>
  <c r="K38" i="19" s="1"/>
  <c r="K57" i="19"/>
  <c r="L16" i="19"/>
  <c r="L30" i="19" s="1"/>
  <c r="L32" i="19" s="1"/>
  <c r="I57" i="19"/>
  <c r="M57" i="19" s="1"/>
  <c r="O57" i="19" s="1"/>
  <c r="I14" i="19"/>
  <c r="M23" i="19"/>
  <c r="M22" i="19"/>
  <c r="M27" i="19"/>
  <c r="I38" i="19"/>
  <c r="M26" i="19"/>
  <c r="M21" i="19"/>
  <c r="I20" i="22"/>
  <c r="I22" i="22" s="1"/>
  <c r="I12" i="22" s="1"/>
  <c r="J57" i="19"/>
  <c r="J32" i="19"/>
  <c r="G20" i="22"/>
  <c r="G22" i="22" s="1"/>
  <c r="L57" i="19" l="1"/>
  <c r="F11" i="22"/>
  <c r="K14" i="19"/>
  <c r="H21" i="24" s="1"/>
  <c r="J33" i="19"/>
  <c r="J38" i="19"/>
  <c r="H64" i="19"/>
  <c r="Q27" i="19"/>
  <c r="J14" i="19"/>
  <c r="G21" i="24" s="1"/>
  <c r="L38" i="19"/>
  <c r="L14" i="19"/>
  <c r="I21" i="24" s="1"/>
  <c r="P27" i="19"/>
  <c r="M15" i="19"/>
  <c r="M51" i="19"/>
  <c r="O51" i="19" s="1"/>
  <c r="M46" i="19"/>
  <c r="O47" i="19" s="1"/>
  <c r="M54" i="19"/>
  <c r="O54" i="19" s="1"/>
  <c r="F21" i="24"/>
  <c r="M38" i="19"/>
  <c r="M39" i="19" s="1"/>
  <c r="M43" i="19"/>
  <c r="O43" i="19" s="1"/>
  <c r="M16" i="19"/>
  <c r="M32" i="19"/>
  <c r="H11" i="22"/>
  <c r="G23" i="22"/>
  <c r="G12" i="22"/>
  <c r="I37" i="19"/>
  <c r="I39" i="19"/>
  <c r="K37" i="19"/>
  <c r="K39" i="19"/>
  <c r="G11" i="22" l="1"/>
  <c r="L37" i="19"/>
  <c r="L39" i="19"/>
  <c r="I64" i="19"/>
  <c r="I70" i="19" s="1"/>
  <c r="H70" i="19"/>
  <c r="M17" i="19"/>
  <c r="J37" i="19"/>
  <c r="J39" i="19"/>
  <c r="I1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tc={CC8817FA-D31D-234A-9428-151AE78B9B39}</author>
  </authors>
  <commentList>
    <comment ref="B156" authorId="0" shapeId="0" xr:uid="{CC8817FA-D31D-234A-9428-151AE78B9B3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Nie wiadomo jaki będzie dla Dużego</t>
      </text>
    </comment>
  </commentList>
</comments>
</file>

<file path=xl/sharedStrings.xml><?xml version="1.0" encoding="utf-8"?>
<sst xmlns="http://schemas.openxmlformats.org/spreadsheetml/2006/main" count="1250" uniqueCount="432">
  <si>
    <t>Mikro</t>
  </si>
  <si>
    <t>Mały</t>
  </si>
  <si>
    <t>Średni</t>
  </si>
  <si>
    <t>Status MŚP</t>
  </si>
  <si>
    <t>Status Wnioskodawcy (Lidera)</t>
  </si>
  <si>
    <t>Max. Procent</t>
  </si>
  <si>
    <t>Wpisany %</t>
  </si>
  <si>
    <t>kontrolka</t>
  </si>
  <si>
    <t>Wartości niematerialne i prawne</t>
  </si>
  <si>
    <t>Roboty budowlane</t>
  </si>
  <si>
    <t>Nieruchomości</t>
  </si>
  <si>
    <t>obniżenie</t>
  </si>
  <si>
    <t>ZADANIA</t>
  </si>
  <si>
    <t>Zadanie 1</t>
  </si>
  <si>
    <t>Zadania 2</t>
  </si>
  <si>
    <t>Zadanie 3</t>
  </si>
  <si>
    <t>Zadanie 4</t>
  </si>
  <si>
    <t>Zadanie 5</t>
  </si>
  <si>
    <t>Środki trwałe/Dostawy</t>
  </si>
  <si>
    <t>Dofinansowanie</t>
  </si>
  <si>
    <t>Nazwa kosztu</t>
  </si>
  <si>
    <t>Uzasadnienie ekonomiczne</t>
  </si>
  <si>
    <t>Rzeczywisty udział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</si>
  <si>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</si>
  <si>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</si>
  <si>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</si>
  <si>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</si>
  <si>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</si>
  <si>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</si>
  <si>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</si>
  <si>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</si>
  <si>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</si>
  <si>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</si>
  <si>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</si>
  <si>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</si>
  <si>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TAK</t>
  </si>
  <si>
    <t xml:space="preserve">Dofinansowanie </t>
  </si>
  <si>
    <t xml:space="preserve">Budżet państwa </t>
  </si>
  <si>
    <t xml:space="preserve">Budżet jednostek samorządu terytorialnego </t>
  </si>
  <si>
    <t xml:space="preserve">Inne publiczne </t>
  </si>
  <si>
    <t>Prywatne</t>
  </si>
  <si>
    <t>Suma</t>
  </si>
  <si>
    <t>Wydatki ogółem</t>
  </si>
  <si>
    <t>Grunt - 10%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</si>
  <si>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</si>
  <si>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</si>
  <si>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</si>
  <si>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</si>
  <si>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</si>
  <si>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</si>
  <si>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</si>
  <si>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</si>
  <si>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</si>
  <si>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</si>
  <si>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</si>
  <si>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</si>
  <si>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</si>
  <si>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</si>
  <si>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</si>
  <si>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</si>
  <si>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</si>
  <si>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</si>
  <si>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</si>
  <si>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</si>
  <si>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</si>
  <si>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</si>
  <si>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</si>
  <si>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</si>
  <si>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Tereny poprzemysłowe oraz tereny opuszczone, na których znajdują się budynki -15%</t>
  </si>
  <si>
    <t>Kategoria kosztów:</t>
  </si>
  <si>
    <t xml:space="preserve">Wydatki kwalifikowalne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</si>
  <si>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</si>
  <si>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</si>
  <si>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</si>
  <si>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</si>
  <si>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</si>
  <si>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</si>
  <si>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</si>
  <si>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</si>
  <si>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</si>
  <si>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Uzasadnienie funkcjonalne 
- w tym uzasadnienie dla ekoinnowacji (jeśli dotyczy)</t>
  </si>
  <si>
    <t>Rodzaj kosztów</t>
  </si>
  <si>
    <t>bezpośrednie</t>
  </si>
  <si>
    <t>pośrednie</t>
  </si>
  <si>
    <t xml:space="preserve">Razem w projekcie </t>
  </si>
  <si>
    <t xml:space="preserve">Razem ryczałt </t>
  </si>
  <si>
    <t>Pomoc de minimis</t>
  </si>
  <si>
    <t xml:space="preserve">Razem wkład własny </t>
  </si>
  <si>
    <t>Fundusze Europejskie dla Dolnego Śląska 2021-2027</t>
  </si>
  <si>
    <t>Koszty pośrednie</t>
  </si>
  <si>
    <t>2.1</t>
  </si>
  <si>
    <t>2.2</t>
  </si>
  <si>
    <t>2.3</t>
  </si>
  <si>
    <t>2.4</t>
  </si>
  <si>
    <t>2.5</t>
  </si>
  <si>
    <t>2.6</t>
  </si>
  <si>
    <t>Kurs EUR dla pomocy de minimis</t>
  </si>
  <si>
    <t>Maksymalne koszty pośrednie</t>
  </si>
  <si>
    <t>Tak - osiągnięto</t>
  </si>
  <si>
    <t>Nie - nie osiągnięto</t>
  </si>
  <si>
    <t>Dane Naboru</t>
  </si>
  <si>
    <t>G  Źródła finansowania</t>
  </si>
  <si>
    <t>F3  Limity</t>
  </si>
  <si>
    <t>F1 Podsumowanie budżetu</t>
  </si>
  <si>
    <t>FEDS.09 Fundusze Europejskie na rzecz transformacji 
obszarów górniczych na Dolnym Śląsku</t>
  </si>
  <si>
    <t>F2 Kategorie kosztów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</si>
  <si>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</si>
  <si>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</si>
  <si>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</si>
  <si>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</si>
  <si>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</si>
  <si>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</si>
  <si>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</si>
  <si>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</si>
  <si>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</si>
  <si>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Program:</t>
  </si>
  <si>
    <t>Priorytet:</t>
  </si>
  <si>
    <t>Zadanie 1:</t>
  </si>
  <si>
    <t>Zadanie 2:</t>
  </si>
  <si>
    <t>Zadanie 4:</t>
  </si>
  <si>
    <t>Zadanie 3:</t>
  </si>
  <si>
    <t>Rodzaj nieruchomości</t>
  </si>
  <si>
    <t>Uzasadnienie w odniesieniu do celu, wskaźników produktu i wskaźników rezultatu (jeśli dotyczy)</t>
  </si>
  <si>
    <t>Zadanie 5:</t>
  </si>
  <si>
    <t>Zadanie 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</si>
  <si>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</si>
  <si>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</si>
  <si>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</si>
  <si>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</si>
  <si>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</si>
  <si>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</si>
  <si>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</si>
  <si>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</si>
  <si>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</si>
  <si>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</si>
  <si>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</si>
  <si>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</si>
  <si>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Nazwa zadania</t>
  </si>
  <si>
    <t>Wkład niepieniężny (Nieruchomości)</t>
  </si>
  <si>
    <t>Kategoria kosztów</t>
  </si>
  <si>
    <t>NIE</t>
  </si>
  <si>
    <t>Zadanie 7</t>
  </si>
  <si>
    <t>Prace przygotowawcze</t>
  </si>
  <si>
    <t>Usługi zewnętrzne</t>
  </si>
  <si>
    <t>Wnioskodawca partner</t>
  </si>
  <si>
    <t>LP.</t>
  </si>
  <si>
    <t>Wkład własny</t>
  </si>
  <si>
    <t>tylko pieniężny</t>
  </si>
  <si>
    <t>niepieniężny</t>
  </si>
  <si>
    <t>podstawa do wkładu pieniężnego</t>
  </si>
  <si>
    <t>Rozkład wkładu niepieniężne</t>
  </si>
  <si>
    <t>nd</t>
  </si>
  <si>
    <t>udział wkładu niepieniężnego we wkładzie własnym</t>
  </si>
  <si>
    <t>udział wkłady pieniężnego</t>
  </si>
  <si>
    <t>Wkład pieniężny</t>
  </si>
  <si>
    <t>Wkład niepieniężny na pokrycie wkładu własnego</t>
  </si>
  <si>
    <t>2.7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</si>
  <si>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</si>
  <si>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</si>
  <si>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</si>
  <si>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</si>
  <si>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</si>
  <si>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</si>
  <si>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</si>
  <si>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</si>
  <si>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</si>
  <si>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</si>
  <si>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Nazwa podmiotu</t>
  </si>
  <si>
    <t>Podmioty projektu</t>
  </si>
  <si>
    <t>Obiekty podlegające termomodernizacji</t>
  </si>
  <si>
    <t>Obiekt 1</t>
  </si>
  <si>
    <t>Obiekt 2</t>
  </si>
  <si>
    <t>Obiekt 3</t>
  </si>
  <si>
    <t>Obiekt 4</t>
  </si>
  <si>
    <t>Obiekt 5</t>
  </si>
  <si>
    <t>Obiekt 6</t>
  </si>
  <si>
    <t>Obiekt 7</t>
  </si>
  <si>
    <t>Obiekt 8</t>
  </si>
  <si>
    <t>Obiekt 9</t>
  </si>
  <si>
    <t>Obiekt 10</t>
  </si>
  <si>
    <t>Obiekt 11</t>
  </si>
  <si>
    <t>Obiekt 12</t>
  </si>
  <si>
    <t>Obiekt 13</t>
  </si>
  <si>
    <t>Obiekt 14</t>
  </si>
  <si>
    <t>Obiekt 15</t>
  </si>
  <si>
    <t>Nazwa obiektu</t>
  </si>
  <si>
    <t>Rodzaj pomocy</t>
  </si>
  <si>
    <t>bez pomocy</t>
  </si>
  <si>
    <t>pomoc publiczna</t>
  </si>
  <si>
    <t>nie dotyczy</t>
  </si>
  <si>
    <t>Poziom dofinansowania</t>
  </si>
  <si>
    <t>Poziom dofinansowania:</t>
  </si>
  <si>
    <t>Bez pomocy</t>
  </si>
  <si>
    <t>EFRR</t>
  </si>
  <si>
    <t>BP</t>
  </si>
  <si>
    <t>Razem</t>
  </si>
  <si>
    <t>Art. 38 GBER</t>
  </si>
  <si>
    <t>Art. 41 lit. a GBER</t>
  </si>
  <si>
    <t>Art. 41 lit. b GBER</t>
  </si>
  <si>
    <t>Art. 41 lit. c GBER</t>
  </si>
  <si>
    <t>Duży</t>
  </si>
  <si>
    <t>pomoc de minimis</t>
  </si>
  <si>
    <t>Wielkość podmiotu</t>
  </si>
  <si>
    <t>wielkość podmiotu</t>
  </si>
  <si>
    <t>Wnioskodawca</t>
  </si>
  <si>
    <t>Podmiot</t>
  </si>
  <si>
    <t>Data audytu</t>
  </si>
  <si>
    <t>Dodatkowe usprawnienia z audytu nie ujęte w wybranym wariancie</t>
  </si>
  <si>
    <t>Uzasadnienie techniczne - dane wynikające z AUDYTÓW</t>
  </si>
  <si>
    <t>Termomodernizacja - Art. 38 GBER</t>
  </si>
  <si>
    <t>Wariant usprawnień wynikający  z audytu</t>
  </si>
  <si>
    <t>Termomodernizacja</t>
  </si>
  <si>
    <t>OZE</t>
  </si>
  <si>
    <t>Nr obiektu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</si>
  <si>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</si>
  <si>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</si>
  <si>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</si>
  <si>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</si>
  <si>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</si>
  <si>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</si>
  <si>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</si>
  <si>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</si>
  <si>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</si>
  <si>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</si>
  <si>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</si>
  <si>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</si>
  <si>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</si>
  <si>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</si>
  <si>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</si>
  <si>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</si>
  <si>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</si>
  <si>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</si>
  <si>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</si>
  <si>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</si>
  <si>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</si>
  <si>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Podstawa pomocy</t>
  </si>
  <si>
    <t>Wydatki kwalifikowalne z uwzględnieniem inwestycji referencyjnej (jeśli dotyczy)</t>
  </si>
  <si>
    <t>OZE - Art. 41 lit. A GBER</t>
  </si>
  <si>
    <t>OZE - Art. 41 lit. B GBER</t>
  </si>
  <si>
    <t>OZE - Art. 41 lit. C GBER</t>
  </si>
  <si>
    <t>pomocmocze</t>
  </si>
  <si>
    <t>X</t>
  </si>
  <si>
    <t>poziom pomocy</t>
  </si>
  <si>
    <t>1.43</t>
  </si>
  <si>
    <t>1.44</t>
  </si>
  <si>
    <t>1.45</t>
  </si>
  <si>
    <t>Wydatki audytowe</t>
  </si>
  <si>
    <t xml:space="preserve">Uzasadnienie techniczne </t>
  </si>
  <si>
    <t>Pozostałe roboty budowlane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</si>
  <si>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</si>
  <si>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</si>
  <si>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</si>
  <si>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</si>
  <si>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</si>
  <si>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</si>
  <si>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</si>
  <si>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</si>
  <si>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</si>
  <si>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</si>
  <si>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</si>
  <si>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</si>
  <si>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</si>
  <si>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</si>
  <si>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</si>
  <si>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</si>
  <si>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</si>
  <si>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</si>
  <si>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</si>
  <si>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</si>
  <si>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</si>
  <si>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</si>
  <si>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</si>
  <si>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</si>
  <si>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</si>
  <si>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</si>
  <si>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</si>
  <si>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</si>
  <si>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</si>
  <si>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</si>
  <si>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</si>
  <si>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</si>
  <si>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</si>
  <si>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</si>
  <si>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</si>
  <si>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</si>
  <si>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</si>
  <si>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</si>
  <si>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r>
      <t>Uwaga! W zadaniu nr 2 należy wykazać jedynie roboty budowlane, które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u/>
        <sz val="16"/>
        <color rgb="FFFF0000"/>
        <rFont val="Calibri (Tekst podstawowy)"/>
        <charset val="238"/>
      </rPr>
      <t>nie zostały ujęte w audycie</t>
    </r>
  </si>
  <si>
    <r>
      <t xml:space="preserve">Uwaga! W zadaniu nr 1 wskazywane są jedynie wydatki wynikające z </t>
    </r>
    <r>
      <rPr>
        <b/>
        <u/>
        <sz val="16"/>
        <color rgb="FFFF0000"/>
        <rFont val="Calibri (Tekst podstawowy)"/>
        <charset val="238"/>
      </rPr>
      <t>audytów energetycznych dołączonych do wniosku o dofinansowanie</t>
    </r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</si>
  <si>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</si>
  <si>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</si>
  <si>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</si>
  <si>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</si>
  <si>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</si>
  <si>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</si>
  <si>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</si>
  <si>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</si>
  <si>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</si>
  <si>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</si>
  <si>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</si>
  <si>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</si>
  <si>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</si>
  <si>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</si>
  <si>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</si>
  <si>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</si>
  <si>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</si>
  <si>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</si>
  <si>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</si>
  <si>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</si>
  <si>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</si>
  <si>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</si>
  <si>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</si>
  <si>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</si>
  <si>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</si>
  <si>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</si>
  <si>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</si>
  <si>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</si>
  <si>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</si>
  <si>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</si>
  <si>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</si>
  <si>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</si>
  <si>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</si>
  <si>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</si>
  <si>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</si>
  <si>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</si>
  <si>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</si>
  <si>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</si>
  <si>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</si>
  <si>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</si>
  <si>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</si>
  <si>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</si>
  <si>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</si>
  <si>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</si>
  <si>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</si>
  <si>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</si>
  <si>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</si>
  <si>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</si>
  <si>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</si>
  <si>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</si>
  <si>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</si>
  <si>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</si>
  <si>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</si>
  <si>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</si>
  <si>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</si>
  <si>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</si>
  <si>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</si>
  <si>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Rola w projekcie</t>
  </si>
  <si>
    <t>Działania edukacyjne/doradcze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</si>
  <si>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</si>
  <si>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</si>
  <si>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</si>
  <si>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</si>
  <si>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</si>
  <si>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</si>
  <si>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</si>
  <si>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</si>
  <si>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</si>
  <si>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</si>
  <si>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</si>
  <si>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</si>
  <si>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</si>
  <si>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</si>
  <si>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</si>
  <si>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</si>
  <si>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</si>
  <si>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</si>
  <si>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</si>
  <si>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</si>
  <si>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</si>
  <si>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</si>
  <si>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</si>
  <si>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</si>
  <si>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</si>
  <si>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</si>
  <si>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</si>
  <si>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</si>
  <si>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</si>
  <si>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</si>
  <si>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</si>
  <si>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</si>
  <si>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</si>
  <si>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Dofinansowanie ogółem</t>
  </si>
  <si>
    <t>Budżet Państwa</t>
  </si>
  <si>
    <t>w tym 
Budżet Państwa</t>
  </si>
  <si>
    <t>Czy którykolwiek podmiot posiada wykorzystaną alokację pomocy de minimis</t>
  </si>
  <si>
    <t>Czy wykorzystano limit de minimis</t>
  </si>
  <si>
    <t>Udział w kosztach bezpośrednich:</t>
  </si>
  <si>
    <t>Wnioskodawca:</t>
  </si>
  <si>
    <t>kwal</t>
  </si>
  <si>
    <t>dof</t>
  </si>
  <si>
    <t>SUMA całkowite</t>
  </si>
  <si>
    <t>SUMA kwal</t>
  </si>
  <si>
    <t>SUMA dof</t>
  </si>
  <si>
    <t>w tym</t>
  </si>
  <si>
    <t>czy istnieje pomoc publiczna</t>
  </si>
  <si>
    <t>RAZEM</t>
  </si>
  <si>
    <t>Obiekty w projekcie</t>
  </si>
  <si>
    <t>FST</t>
  </si>
  <si>
    <t>wydatek nie może być kwalifikowalny</t>
  </si>
  <si>
    <t>Limit</t>
  </si>
  <si>
    <t>Udział</t>
  </si>
  <si>
    <t>Strona z audytu wskazująca usprawnienia</t>
  </si>
  <si>
    <t xml:space="preserve">Uzasadnienie funkcjonalne </t>
  </si>
  <si>
    <t>Uwaga! W zadaniu nr 3 należy wykazać koszty projektów, audytów oraz nadzoru budowlanego</t>
  </si>
  <si>
    <t xml:space="preserve">Uwaga! W zadaniu nr 4 należy wykazać koszty działań edukacyjnych / doradczych w zakresie ekologii, adaptacji do zmian klimatu i budowania świadomości na temat gospodarki niskoemisyjnej </t>
  </si>
  <si>
    <t>Dofinansowanie FST</t>
  </si>
  <si>
    <t>w tym 
FST</t>
  </si>
  <si>
    <t>Zadanie 2</t>
  </si>
  <si>
    <t>Wydatki kwalifikowalne</t>
  </si>
  <si>
    <t>Ogółem</t>
  </si>
  <si>
    <t>nr obiektu</t>
  </si>
  <si>
    <t>Stan wkładu niepieniężnego</t>
  </si>
  <si>
    <t>Wkład niepieniężny na pokrycie wkładu własnego z pominięciem wkładu niepieniężnego i prac przygotowawczych (PP)</t>
  </si>
  <si>
    <t>wkład niepieniężny na pokrycie wkładu własnego PP z wkładem niepieniężnym</t>
  </si>
  <si>
    <t>wersja:</t>
  </si>
  <si>
    <t>Uwaga! W zadaniu nr 5 należy wykazać wartość nieruchomości</t>
  </si>
  <si>
    <t>Grunt oraz nieruchomości zabudowane - 10%</t>
  </si>
  <si>
    <t>Czy wydatek dotyczy kosztów audytowych</t>
  </si>
  <si>
    <t>Tak</t>
  </si>
  <si>
    <t>Nie</t>
  </si>
  <si>
    <t>Czy wydatek dotyczy tylko kosztów audytowych</t>
  </si>
  <si>
    <t>Limit na prace przygotowawcze - 5%</t>
  </si>
  <si>
    <t>Limit na wydatki związane z wkładem niepieniężnym - 10% lub 15%</t>
  </si>
  <si>
    <t>Limit na wydatki związane z działaniami edukacyjnymi/doradczymi - 5%</t>
  </si>
  <si>
    <t>Rzeczywisty udział w całkowitych wydatkach kwalifikowalnych</t>
  </si>
  <si>
    <t>Prace przygotowawcze dot. wydatków wynikających z audytu</t>
  </si>
  <si>
    <r>
      <t xml:space="preserve">Prace przygotowawcze </t>
    </r>
    <r>
      <rPr>
        <b/>
        <i/>
        <sz val="12"/>
        <color theme="1"/>
        <rFont val="Calibri"/>
        <family val="2"/>
        <scheme val="minor"/>
      </rPr>
      <t>NIE</t>
    </r>
    <r>
      <rPr>
        <i/>
        <sz val="12"/>
        <color theme="1"/>
        <rFont val="Calibri"/>
        <family val="2"/>
        <scheme val="minor"/>
      </rPr>
      <t xml:space="preserve"> dot. wydatków wynikających z audytu</t>
    </r>
  </si>
  <si>
    <t xml:space="preserve">A. Czy wkład niepieniężny jest &lt;= wkładowi własnemu; 
B. Czy dofinansowanie jest &lt;= wydatkom kwalifikowalnym z pominięciem wydatków niepieniężnych
</t>
  </si>
  <si>
    <t>Limit na wydatki związane z budynkiem ale nieprzewidziane w audycie energetycznym - 15%</t>
  </si>
  <si>
    <t>Limit na koszty pośrednie - 7% kosztów bezpośrednich</t>
  </si>
  <si>
    <t>Razem koszty rzeczywiste (bezpośrednie)</t>
  </si>
  <si>
    <t>Uwaga! 7% dotyczy udziału w kosztach bezpośrednich a nie całkowitych kwalifikowalnych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</si>
</sst>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#,##0.00\ _z_ł"/>
    <numFmt numFmtId="166" formatCode="0.000000000000000"/>
    <numFmt numFmtId="167" formatCode="#,##0.00\ &quot;zł&quot;;[Red]#,##0.00\ &quot;zł&quot;"/>
  </numFmts>
  <fonts count="3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6"/>
      <color rgb="FFFF0000"/>
      <name val="Calibri (Tekst podstawowy)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9" fontId="0" fillId="2" borderId="0" xfId="2" applyFont="1" applyFill="1" applyBorder="1"/>
    <xf numFmtId="0" fontId="2" fillId="0" borderId="0" xfId="0" applyFont="1" applyProtection="1">
      <protection hidden="1"/>
    </xf>
    <xf numFmtId="0" fontId="0" fillId="0" borderId="1" xfId="0" applyBorder="1"/>
    <xf numFmtId="0" fontId="0" fillId="2" borderId="0" xfId="0" applyFill="1"/>
    <xf numFmtId="9" fontId="0" fillId="0" borderId="0" xfId="0" applyNumberFormat="1"/>
    <xf numFmtId="0" fontId="0" fillId="2" borderId="1" xfId="0" applyFill="1" applyBorder="1"/>
    <xf numFmtId="10" fontId="0" fillId="2" borderId="0" xfId="0" applyNumberFormat="1" applyFill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vertical="center"/>
      <protection hidden="1"/>
    </xf>
    <xf numFmtId="165" fontId="8" fillId="0" borderId="0" xfId="1" applyNumberFormat="1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 wrapText="1"/>
    </xf>
    <xf numFmtId="165" fontId="8" fillId="0" borderId="0" xfId="0" applyNumberFormat="1" applyFont="1" applyAlignment="1" applyProtection="1">
      <alignment horizontal="right" vertical="center"/>
      <protection hidden="1"/>
    </xf>
    <xf numFmtId="10" fontId="6" fillId="0" borderId="0" xfId="2" applyNumberFormat="1" applyFont="1" applyBorder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65" fontId="0" fillId="0" borderId="0" xfId="0" applyNumberFormat="1"/>
    <xf numFmtId="0" fontId="0" fillId="3" borderId="0" xfId="0" applyFill="1"/>
    <xf numFmtId="164" fontId="0" fillId="3" borderId="0" xfId="1" applyFont="1" applyFill="1"/>
    <xf numFmtId="0" fontId="10" fillId="0" borderId="0" xfId="0" applyFont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0" fontId="2" fillId="0" borderId="3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indent="3"/>
      <protection hidden="1"/>
    </xf>
    <xf numFmtId="0" fontId="5" fillId="0" borderId="11" xfId="0" applyFont="1" applyBorder="1" applyAlignment="1" applyProtection="1">
      <alignment vertical="center"/>
      <protection hidden="1"/>
    </xf>
    <xf numFmtId="165" fontId="5" fillId="0" borderId="16" xfId="1" applyNumberFormat="1" applyFont="1" applyBorder="1" applyAlignment="1" applyProtection="1">
      <alignment horizontal="right" vertical="center"/>
      <protection hidden="1"/>
    </xf>
    <xf numFmtId="165" fontId="5" fillId="0" borderId="17" xfId="1" applyNumberFormat="1" applyFont="1" applyBorder="1" applyAlignment="1" applyProtection="1">
      <alignment horizontal="righ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165" fontId="8" fillId="0" borderId="12" xfId="0" applyNumberFormat="1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165" fontId="5" fillId="0" borderId="0" xfId="1" applyNumberFormat="1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 wrapText="1"/>
    </xf>
    <xf numFmtId="10" fontId="8" fillId="0" borderId="2" xfId="0" applyNumberFormat="1" applyFont="1" applyBorder="1" applyAlignment="1" applyProtection="1">
      <alignment horizontal="center" vertical="center"/>
      <protection hidden="1"/>
    </xf>
    <xf numFmtId="10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5" fontId="16" fillId="0" borderId="0" xfId="0" applyNumberFormat="1" applyFont="1" applyAlignment="1" applyProtection="1">
      <alignment horizontal="right" vertic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10" fontId="2" fillId="0" borderId="0" xfId="2" applyNumberFormat="1" applyFont="1" applyAlignment="1" applyProtection="1">
      <alignment horizontal="right"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0" fontId="0" fillId="5" borderId="0" xfId="0" applyFill="1"/>
    <xf numFmtId="0" fontId="0" fillId="0" borderId="20" xfId="0" applyBorder="1"/>
    <xf numFmtId="0" fontId="0" fillId="0" borderId="22" xfId="0" applyBorder="1"/>
    <xf numFmtId="0" fontId="0" fillId="0" borderId="23" xfId="0" applyBorder="1"/>
    <xf numFmtId="10" fontId="0" fillId="0" borderId="0" xfId="0" applyNumberFormat="1"/>
    <xf numFmtId="0" fontId="0" fillId="0" borderId="25" xfId="0" applyBorder="1"/>
    <xf numFmtId="0" fontId="0" fillId="0" borderId="21" xfId="0" applyBorder="1" applyAlignment="1">
      <alignment horizontal="center"/>
    </xf>
    <xf numFmtId="0" fontId="0" fillId="0" borderId="26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vertical="top"/>
    </xf>
    <xf numFmtId="0" fontId="12" fillId="0" borderId="2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10" fontId="0" fillId="0" borderId="0" xfId="0" applyNumberFormat="1" applyAlignment="1">
      <alignment vertical="top"/>
    </xf>
    <xf numFmtId="0" fontId="5" fillId="0" borderId="0" xfId="0" applyFont="1" applyAlignment="1">
      <alignment horizontal="left"/>
    </xf>
    <xf numFmtId="10" fontId="0" fillId="0" borderId="0" xfId="2" applyNumberFormat="1" applyFont="1"/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9" fontId="0" fillId="0" borderId="0" xfId="0" applyNumberFormat="1" applyAlignment="1">
      <alignment vertical="top"/>
    </xf>
    <xf numFmtId="9" fontId="0" fillId="0" borderId="0" xfId="0" applyNumberFormat="1" applyAlignment="1">
      <alignment horizontal="center" vertical="top"/>
    </xf>
    <xf numFmtId="9" fontId="0" fillId="0" borderId="26" xfId="0" applyNumberFormat="1" applyBorder="1" applyAlignment="1">
      <alignment horizontal="center" vertical="top"/>
    </xf>
    <xf numFmtId="9" fontId="0" fillId="0" borderId="19" xfId="0" applyNumberFormat="1" applyBorder="1" applyAlignment="1">
      <alignment vertical="top"/>
    </xf>
    <xf numFmtId="10" fontId="0" fillId="0" borderId="19" xfId="0" applyNumberFormat="1" applyBorder="1" applyAlignment="1">
      <alignment vertical="top"/>
    </xf>
    <xf numFmtId="9" fontId="0" fillId="0" borderId="19" xfId="0" applyNumberFormat="1" applyBorder="1" applyAlignment="1">
      <alignment horizontal="center" vertical="top"/>
    </xf>
    <xf numFmtId="9" fontId="0" fillId="0" borderId="23" xfId="0" applyNumberFormat="1" applyBorder="1" applyAlignment="1">
      <alignment horizontal="center" vertical="top"/>
    </xf>
    <xf numFmtId="0" fontId="0" fillId="4" borderId="0" xfId="0" applyFill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0" fontId="0" fillId="0" borderId="1" xfId="2" applyNumberFormat="1" applyFont="1" applyBorder="1" applyAlignment="1">
      <alignment horizontal="center" vertical="top"/>
    </xf>
    <xf numFmtId="164" fontId="0" fillId="0" borderId="0" xfId="1" applyFont="1" applyAlignment="1">
      <alignment vertical="top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24" xfId="0" applyFont="1" applyBorder="1" applyAlignment="1">
      <alignment horizontal="center"/>
    </xf>
    <xf numFmtId="0" fontId="8" fillId="0" borderId="24" xfId="0" applyFont="1" applyBorder="1"/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center" vertical="top"/>
    </xf>
    <xf numFmtId="10" fontId="0" fillId="0" borderId="0" xfId="2" applyNumberFormat="1" applyFont="1" applyBorder="1" applyAlignment="1" applyProtection="1">
      <alignment horizontal="center" vertical="top"/>
    </xf>
    <xf numFmtId="10" fontId="0" fillId="0" borderId="26" xfId="2" applyNumberFormat="1" applyFont="1" applyBorder="1" applyAlignment="1" applyProtection="1">
      <alignment horizontal="center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10" fontId="0" fillId="0" borderId="19" xfId="2" applyNumberFormat="1" applyFont="1" applyBorder="1" applyAlignment="1" applyProtection="1">
      <alignment horizontal="center" vertical="top"/>
    </xf>
    <xf numFmtId="10" fontId="0" fillId="0" borderId="23" xfId="2" applyNumberFormat="1" applyFont="1" applyBorder="1" applyAlignment="1" applyProtection="1">
      <alignment horizontal="center" vertical="top"/>
    </xf>
    <xf numFmtId="0" fontId="12" fillId="0" borderId="0" xfId="0" applyFont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164" fontId="5" fillId="0" borderId="14" xfId="1" applyFont="1" applyBorder="1" applyAlignment="1" applyProtection="1">
      <alignment horizontal="center" vertical="top" wrapTex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/>
    </xf>
    <xf numFmtId="164" fontId="20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0" fillId="0" borderId="5" xfId="0" applyBorder="1" applyAlignment="1">
      <alignment horizontal="left" vertical="top"/>
    </xf>
    <xf numFmtId="10" fontId="0" fillId="0" borderId="5" xfId="2" applyNumberFormat="1" applyFont="1" applyBorder="1" applyAlignment="1" applyProtection="1">
      <alignment horizontal="center" vertical="top"/>
    </xf>
    <xf numFmtId="165" fontId="0" fillId="0" borderId="1" xfId="0" applyNumberFormat="1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49" fontId="19" fillId="2" borderId="5" xfId="0" applyNumberFormat="1" applyFont="1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21" fillId="0" borderId="0" xfId="0" applyFont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10" fontId="6" fillId="0" borderId="0" xfId="2" applyNumberFormat="1" applyFont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165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horizontal="right" vertical="top"/>
    </xf>
    <xf numFmtId="165" fontId="18" fillId="4" borderId="0" xfId="0" applyNumberFormat="1" applyFont="1" applyFill="1" applyAlignment="1">
      <alignment horizontal="right" vertical="top"/>
    </xf>
    <xf numFmtId="165" fontId="5" fillId="0" borderId="16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0" fontId="2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165" fontId="5" fillId="0" borderId="0" xfId="0" applyNumberFormat="1" applyFont="1" applyAlignme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2" xfId="0" applyBorder="1"/>
    <xf numFmtId="0" fontId="26" fillId="0" borderId="2" xfId="0" applyFont="1" applyBorder="1"/>
    <xf numFmtId="0" fontId="8" fillId="0" borderId="2" xfId="0" applyFont="1" applyBorder="1"/>
    <xf numFmtId="0" fontId="5" fillId="0" borderId="12" xfId="0" applyFont="1" applyBorder="1" applyAlignment="1">
      <alignment vertical="top"/>
    </xf>
    <xf numFmtId="0" fontId="0" fillId="0" borderId="12" xfId="0" applyBorder="1" applyAlignment="1" applyProtection="1">
      <alignment vertical="top"/>
      <protection locked="0"/>
    </xf>
    <xf numFmtId="4" fontId="0" fillId="0" borderId="0" xfId="0" applyNumberFormat="1"/>
    <xf numFmtId="0" fontId="5" fillId="0" borderId="0" xfId="0" applyFont="1" applyAlignment="1">
      <alignment horizontal="center" vertical="top"/>
    </xf>
    <xf numFmtId="0" fontId="0" fillId="0" borderId="0" xfId="0" quotePrefix="1" applyAlignment="1">
      <alignment horizontal="right"/>
    </xf>
    <xf numFmtId="0" fontId="27" fillId="0" borderId="0" xfId="2" applyNumberFormat="1" applyFont="1" applyBorder="1" applyAlignment="1" applyProtection="1">
      <alignment horizontal="center" vertical="center"/>
      <protection hidden="1"/>
    </xf>
    <xf numFmtId="0" fontId="27" fillId="0" borderId="3" xfId="2" applyNumberFormat="1" applyFont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top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65" fontId="8" fillId="0" borderId="27" xfId="0" applyNumberFormat="1" applyFont="1" applyBorder="1" applyAlignment="1" applyProtection="1">
      <alignment vertical="center"/>
      <protection hidden="1"/>
    </xf>
    <xf numFmtId="165" fontId="8" fillId="0" borderId="28" xfId="0" applyNumberFormat="1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165" fontId="5" fillId="0" borderId="27" xfId="0" applyNumberFormat="1" applyFont="1" applyBorder="1" applyAlignment="1" applyProtection="1">
      <alignment vertical="center"/>
      <protection hidden="1"/>
    </xf>
    <xf numFmtId="165" fontId="5" fillId="0" borderId="28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vertical="top" wrapText="1"/>
    </xf>
    <xf numFmtId="0" fontId="8" fillId="0" borderId="24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5" xfId="0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top"/>
      <protection locked="0"/>
    </xf>
    <xf numFmtId="10" fontId="8" fillId="0" borderId="0" xfId="2" applyNumberFormat="1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10" fontId="29" fillId="0" borderId="0" xfId="2" applyNumberFormat="1" applyFont="1" applyBorder="1" applyAlignment="1" applyProtection="1">
      <alignment horizontal="left" vertical="center" wrapText="1"/>
      <protection hidden="1"/>
    </xf>
    <xf numFmtId="0" fontId="0" fillId="0" borderId="3" xfId="0" applyBorder="1"/>
    <xf numFmtId="4" fontId="5" fillId="0" borderId="14" xfId="0" applyNumberFormat="1" applyFont="1" applyBorder="1" applyAlignment="1">
      <alignment horizontal="center" vertical="top" wrapText="1"/>
    </xf>
    <xf numFmtId="165" fontId="30" fillId="0" borderId="0" xfId="0" applyNumberFormat="1" applyFont="1" applyAlignment="1" applyProtection="1">
      <alignment horizontal="right" vertical="center"/>
      <protection hidden="1"/>
    </xf>
    <xf numFmtId="167" fontId="20" fillId="0" borderId="1" xfId="0" applyNumberFormat="1" applyFont="1" applyBorder="1" applyAlignment="1">
      <alignment vertical="top"/>
    </xf>
    <xf numFmtId="10" fontId="0" fillId="0" borderId="5" xfId="2" applyNumberFormat="1" applyFont="1" applyBorder="1" applyAlignment="1" applyProtection="1">
      <alignment horizontal="center" vertical="top" wrapText="1"/>
    </xf>
    <xf numFmtId="165" fontId="5" fillId="4" borderId="0" xfId="0" applyNumberFormat="1" applyFont="1" applyFill="1" applyAlignment="1">
      <alignment horizontal="right" vertical="top"/>
    </xf>
    <xf numFmtId="49" fontId="0" fillId="2" borderId="1" xfId="0" applyNumberFormat="1" applyFill="1" applyBorder="1" applyAlignment="1" applyProtection="1">
      <alignment vertical="top" wrapText="1"/>
      <protection locked="0"/>
    </xf>
    <xf numFmtId="165" fontId="8" fillId="2" borderId="4" xfId="0" applyNumberFormat="1" applyFont="1" applyFill="1" applyBorder="1" applyAlignment="1" applyProtection="1">
      <alignment vertical="center"/>
      <protection locked="0"/>
    </xf>
    <xf numFmtId="165" fontId="8" fillId="2" borderId="5" xfId="0" applyNumberFormat="1" applyFont="1" applyFill="1" applyBorder="1" applyAlignment="1" applyProtection="1">
      <alignment vertical="center"/>
      <protection locked="0"/>
    </xf>
    <xf numFmtId="10" fontId="14" fillId="0" borderId="0" xfId="2" applyNumberFormat="1" applyFont="1" applyBorder="1" applyAlignment="1" applyProtection="1">
      <alignment horizontal="left" vertical="center"/>
      <protection hidden="1"/>
    </xf>
    <xf numFmtId="0" fontId="27" fillId="0" borderId="0" xfId="2" applyNumberFormat="1" applyFont="1" applyBorder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10" fontId="24" fillId="0" borderId="0" xfId="0" applyNumberFormat="1" applyFont="1" applyAlignment="1" applyProtection="1">
      <alignment horizontal="center" vertical="center"/>
      <protection hidden="1"/>
    </xf>
    <xf numFmtId="10" fontId="6" fillId="0" borderId="0" xfId="2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right" vertical="top"/>
      <protection hidden="1"/>
    </xf>
    <xf numFmtId="0" fontId="30" fillId="0" borderId="0" xfId="0" applyFont="1" applyAlignment="1" applyProtection="1">
      <alignment vertical="top"/>
      <protection hidden="1"/>
    </xf>
    <xf numFmtId="164" fontId="30" fillId="0" borderId="0" xfId="0" applyNumberFormat="1" applyFont="1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0" fontId="31" fillId="0" borderId="2" xfId="0" applyFont="1" applyBorder="1" applyAlignment="1" applyProtection="1">
      <alignment vertical="center"/>
      <protection hidden="1"/>
    </xf>
    <xf numFmtId="165" fontId="5" fillId="0" borderId="2" xfId="0" applyNumberFormat="1" applyFont="1" applyBorder="1" applyAlignment="1" applyProtection="1">
      <alignment vertical="center"/>
      <protection hidden="1"/>
    </xf>
    <xf numFmtId="10" fontId="6" fillId="0" borderId="2" xfId="2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165" fontId="5" fillId="6" borderId="0" xfId="1" applyNumberFormat="1" applyFont="1" applyFill="1" applyBorder="1" applyAlignment="1" applyProtection="1">
      <alignment horizontal="right" vertical="center"/>
      <protection hidden="1"/>
    </xf>
    <xf numFmtId="10" fontId="6" fillId="6" borderId="0" xfId="2" applyNumberFormat="1" applyFont="1" applyFill="1" applyBorder="1" applyAlignment="1" applyProtection="1">
      <alignment horizontal="center" vertical="center"/>
      <protection hidden="1"/>
    </xf>
    <xf numFmtId="165" fontId="5" fillId="6" borderId="0" xfId="0" applyNumberFormat="1" applyFont="1" applyFill="1" applyAlignment="1" applyProtection="1">
      <alignment horizontal="right" vertical="center"/>
      <protection hidden="1"/>
    </xf>
    <xf numFmtId="0" fontId="5" fillId="6" borderId="0" xfId="0" applyFont="1" applyFill="1" applyAlignment="1" applyProtection="1">
      <alignment horizontal="left" vertical="center" wrapText="1"/>
      <protection hidden="1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6" borderId="0" xfId="0" applyFont="1" applyFill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top" wrapText="1"/>
      <protection hidden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10" fontId="6" fillId="0" borderId="0" xfId="2" applyNumberFormat="1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5" fillId="0" borderId="14" xfId="1" applyFont="1" applyBorder="1" applyAlignment="1" applyProtection="1">
      <alignment horizontal="center" vertical="top" wrapText="1"/>
    </xf>
    <xf numFmtId="164" fontId="5" fillId="0" borderId="5" xfId="1" applyFont="1" applyBorder="1" applyAlignment="1" applyProtection="1">
      <alignment horizontal="center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2F2F2"/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215900</xdr:colOff>
          <xdr:row>26</xdr:row>
          <xdr:rowOff>38100</xdr:rowOff>
        </xdr:from>
        <xdr:to>
          <xdr:col>16</xdr:col>
          <xdr:colOff>101600</xdr:colOff>
          <xdr:row>26</xdr:row>
          <xdr:rowOff>495300</xdr:rowOff>
        </xdr:to>
        <xdr:sp macro="" textlink="">
          <xdr:nvSpPr>
            <xdr:cNvPr id="14380" name="Label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2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622300</xdr:colOff>
          <xdr:row>26</xdr:row>
          <xdr:rowOff>50800</xdr:rowOff>
        </xdr:from>
        <xdr:to>
          <xdr:col>16</xdr:col>
          <xdr:colOff>190500</xdr:colOff>
          <xdr:row>26</xdr:row>
          <xdr:rowOff>342900</xdr:rowOff>
        </xdr:to>
        <xdr:sp macro="" textlink="">
          <xdr:nvSpPr>
            <xdr:cNvPr id="14381" name="Label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2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B.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s wlo" id="{8E1BDB0F-F4D2-3646-8FAE-F7AABE5FF538}" userId="d19c2a4c223cc9bf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6" dT="2023-04-21T08:25:16.46" personId="{8E1BDB0F-F4D2-3646-8FAE-F7AABE5FF538}" id="{CC8817FA-D31D-234A-9428-151AE78B9B39}">
    <text>Nie wiadomo jaki będzie dla Dużego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51E5201-327D-3447-AD56-E87C7E1530E1}">
  <we:reference id="wa200004935" version="1.0.0.0" store="pl-PL" storeType="OMEX"/>
  <we:alternateReferences>
    <we:reference id="wa200004935" version="1.0.0.0" store="WA200004935" storeType="OMEX"/>
  </we:alternateReferences>
  <we:properties/>
  <we:bindings/>
  <we:snapshot xmlns:r="http://schemas.openxmlformats.org/officeDocument/2006/relationships"/>
</we:webextension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E4CA-02C6-BF4A-A937-A011C4032878}">
  <sheetPr>
    <pageSetUpPr fitToPage="1"/>
  </sheetPr>
  <dimension ref="A1:M46"/>
  <sheetViews>
    <sheetView showGridLines="0" tabSelected="1" topLeftCell="A9" zoomScaleNormal="100" workbookViewId="0">
      <selection activeCell="D40" sqref="D40"/>
    </sheetView>
  </sheetViews>
  <sheetFormatPr baseColWidth="10" defaultColWidth="10.83203125" defaultRowHeight="16" x14ac:dyDescent="0.2"/>
  <cols>
    <col min="1" max="1" width="10.83203125" style="95"/>
    <col min="2" max="2" width="14.6640625" style="95" customWidth="1"/>
    <col min="3" max="4" width="29.1640625" style="95" customWidth="1"/>
    <col min="5" max="5" width="15.1640625" style="95" hidden="1" customWidth="1"/>
    <col min="6" max="6" width="16.5" style="95" hidden="1" customWidth="1"/>
    <col min="7" max="7" width="21.6640625" style="95" customWidth="1"/>
    <col min="8" max="8" width="17" style="95" hidden="1" customWidth="1"/>
    <col min="9" max="9" width="18.1640625" style="95" hidden="1" customWidth="1"/>
    <col min="10" max="10" width="18.83203125" style="95" hidden="1" customWidth="1"/>
    <col min="11" max="11" width="19.6640625" style="95" hidden="1" customWidth="1"/>
    <col min="12" max="12" width="15.83203125" style="95" hidden="1" customWidth="1"/>
    <col min="13" max="16384" width="10.83203125" style="95"/>
  </cols>
  <sheetData>
    <row r="1" spans="1:13" ht="17" hidden="1" thickBot="1" x14ac:dyDescent="0.25">
      <c r="C1" s="107" t="s">
        <v>191</v>
      </c>
      <c r="D1" s="108" t="s">
        <v>193</v>
      </c>
      <c r="E1" s="108" t="s">
        <v>194</v>
      </c>
      <c r="F1" s="108" t="s">
        <v>195</v>
      </c>
      <c r="G1" s="107" t="s">
        <v>203</v>
      </c>
      <c r="H1" s="109" t="s">
        <v>0</v>
      </c>
      <c r="I1" s="109" t="s">
        <v>1</v>
      </c>
      <c r="J1" s="109" t="s">
        <v>2</v>
      </c>
      <c r="K1" s="110" t="s">
        <v>200</v>
      </c>
      <c r="M1" s="95" t="s">
        <v>35</v>
      </c>
    </row>
    <row r="2" spans="1:13" hidden="1" x14ac:dyDescent="0.2">
      <c r="A2" s="107" t="s">
        <v>186</v>
      </c>
      <c r="B2" s="108" t="s">
        <v>192</v>
      </c>
      <c r="C2" s="101" t="s">
        <v>187</v>
      </c>
      <c r="D2" s="111">
        <v>0.7</v>
      </c>
      <c r="E2" s="104">
        <v>0.1</v>
      </c>
      <c r="F2" s="104">
        <f>D2+E2</f>
        <v>0.79999999999999993</v>
      </c>
      <c r="G2" s="101" t="s">
        <v>196</v>
      </c>
      <c r="H2" s="112">
        <v>0.55000000000000004</v>
      </c>
      <c r="I2" s="112">
        <v>0.55000000000000004</v>
      </c>
      <c r="J2" s="112">
        <v>0.45</v>
      </c>
      <c r="K2" s="113">
        <v>0.35</v>
      </c>
      <c r="L2" s="111"/>
      <c r="M2" s="111" t="s">
        <v>140</v>
      </c>
    </row>
    <row r="3" spans="1:13" ht="17" hidden="1" thickBot="1" x14ac:dyDescent="0.25">
      <c r="A3" s="102"/>
      <c r="B3" s="103" t="s">
        <v>188</v>
      </c>
      <c r="C3" s="102" t="s">
        <v>86</v>
      </c>
      <c r="D3" s="114">
        <v>0.7</v>
      </c>
      <c r="E3" s="114">
        <v>0</v>
      </c>
      <c r="F3" s="115">
        <f>D3+E3</f>
        <v>0.7</v>
      </c>
      <c r="G3" s="101" t="s">
        <v>197</v>
      </c>
      <c r="H3" s="112">
        <v>0.7</v>
      </c>
      <c r="I3" s="112">
        <v>0.7</v>
      </c>
      <c r="J3" s="112">
        <v>0.6</v>
      </c>
      <c r="K3" s="113">
        <v>0.5</v>
      </c>
      <c r="L3" s="111"/>
      <c r="M3" s="111"/>
    </row>
    <row r="4" spans="1:13" hidden="1" x14ac:dyDescent="0.2">
      <c r="G4" s="101" t="s">
        <v>198</v>
      </c>
      <c r="H4" s="112">
        <v>0.7</v>
      </c>
      <c r="I4" s="112">
        <v>0.7</v>
      </c>
      <c r="J4" s="112">
        <v>0.6</v>
      </c>
      <c r="K4" s="113">
        <v>0.5</v>
      </c>
      <c r="L4" s="111"/>
      <c r="M4" s="111"/>
    </row>
    <row r="5" spans="1:13" ht="17" hidden="1" thickBot="1" x14ac:dyDescent="0.25">
      <c r="G5" s="102" t="s">
        <v>199</v>
      </c>
      <c r="H5" s="116">
        <v>0.55000000000000004</v>
      </c>
      <c r="I5" s="116">
        <v>0.55000000000000004</v>
      </c>
      <c r="J5" s="116">
        <v>0.45</v>
      </c>
      <c r="K5" s="117">
        <v>0.35</v>
      </c>
      <c r="L5" s="111"/>
      <c r="M5" s="111"/>
    </row>
    <row r="6" spans="1:13" hidden="1" x14ac:dyDescent="0.2"/>
    <row r="7" spans="1:13" hidden="1" x14ac:dyDescent="0.2"/>
    <row r="8" spans="1:13" hidden="1" x14ac:dyDescent="0.2"/>
    <row r="9" spans="1:13" s="118" customFormat="1" ht="27" customHeight="1" x14ac:dyDescent="0.2"/>
    <row r="10" spans="1:13" x14ac:dyDescent="0.2">
      <c r="A10" s="95" t="s">
        <v>168</v>
      </c>
    </row>
    <row r="12" spans="1:13" x14ac:dyDescent="0.2">
      <c r="B12" s="119" t="s">
        <v>346</v>
      </c>
      <c r="C12" s="119" t="s">
        <v>167</v>
      </c>
    </row>
    <row r="13" spans="1:13" ht="16" customHeight="1" x14ac:dyDescent="0.2">
      <c r="B13" s="119" t="s">
        <v>204</v>
      </c>
      <c r="C13" s="124"/>
      <c r="H13" s="255" t="s">
        <v>384</v>
      </c>
      <c r="I13" s="258"/>
    </row>
    <row r="14" spans="1:13" x14ac:dyDescent="0.2">
      <c r="B14" s="119" t="s">
        <v>157</v>
      </c>
      <c r="C14" s="124"/>
      <c r="H14" s="256"/>
      <c r="I14" s="259"/>
    </row>
    <row r="15" spans="1:13" x14ac:dyDescent="0.2">
      <c r="B15" s="119" t="s">
        <v>158</v>
      </c>
      <c r="C15" s="124"/>
      <c r="H15" s="256"/>
      <c r="I15" s="259"/>
    </row>
    <row r="16" spans="1:13" x14ac:dyDescent="0.2">
      <c r="B16" s="119" t="s">
        <v>159</v>
      </c>
      <c r="C16" s="124"/>
      <c r="H16" s="256"/>
      <c r="I16" s="259"/>
    </row>
    <row r="17" spans="1:13" x14ac:dyDescent="0.2">
      <c r="B17" s="119" t="s">
        <v>160</v>
      </c>
      <c r="C17" s="124"/>
      <c r="H17" s="256"/>
      <c r="I17" s="259"/>
    </row>
    <row r="18" spans="1:13" x14ac:dyDescent="0.2">
      <c r="B18" s="119" t="s">
        <v>161</v>
      </c>
      <c r="C18" s="124"/>
      <c r="H18" s="257"/>
      <c r="I18" s="260"/>
    </row>
    <row r="19" spans="1:13" hidden="1" x14ac:dyDescent="0.2">
      <c r="B19" s="119"/>
      <c r="C19" s="124"/>
      <c r="F19" s="181"/>
      <c r="G19" s="182"/>
    </row>
    <row r="20" spans="1:13" hidden="1" x14ac:dyDescent="0.2">
      <c r="B20" s="119"/>
      <c r="C20" s="124"/>
      <c r="F20" s="181"/>
      <c r="G20" s="182"/>
    </row>
    <row r="21" spans="1:13" hidden="1" x14ac:dyDescent="0.2">
      <c r="B21" s="119"/>
      <c r="C21" s="124"/>
      <c r="F21" s="181"/>
      <c r="G21" s="182"/>
    </row>
    <row r="22" spans="1:13" hidden="1" x14ac:dyDescent="0.2">
      <c r="B22" s="119"/>
      <c r="C22" s="124"/>
      <c r="F22" s="181"/>
      <c r="G22" s="182"/>
    </row>
    <row r="23" spans="1:13" hidden="1" x14ac:dyDescent="0.2">
      <c r="B23" s="119"/>
      <c r="C23" s="124"/>
      <c r="F23" s="181"/>
      <c r="G23" s="182"/>
    </row>
    <row r="25" spans="1:13" x14ac:dyDescent="0.2">
      <c r="A25" s="95" t="s">
        <v>169</v>
      </c>
    </row>
    <row r="26" spans="1:13" ht="25" customHeight="1" x14ac:dyDescent="0.2">
      <c r="G26" s="254" t="s">
        <v>190</v>
      </c>
      <c r="H26" s="254"/>
      <c r="I26" s="254"/>
      <c r="J26" s="254"/>
      <c r="K26" s="254"/>
      <c r="L26" s="254"/>
      <c r="M26" s="132"/>
    </row>
    <row r="27" spans="1:13" ht="34" x14ac:dyDescent="0.2">
      <c r="B27" s="119" t="s">
        <v>213</v>
      </c>
      <c r="C27" s="100" t="s">
        <v>185</v>
      </c>
      <c r="D27" s="119" t="s">
        <v>167</v>
      </c>
      <c r="E27" s="100" t="s">
        <v>186</v>
      </c>
      <c r="F27" s="100" t="s">
        <v>202</v>
      </c>
      <c r="G27" s="99" t="s">
        <v>192</v>
      </c>
      <c r="H27" s="99" t="s">
        <v>201</v>
      </c>
      <c r="I27" s="99" t="s">
        <v>209</v>
      </c>
      <c r="J27" s="99" t="s">
        <v>237</v>
      </c>
      <c r="K27" s="99" t="s">
        <v>238</v>
      </c>
      <c r="L27" s="99" t="s">
        <v>239</v>
      </c>
    </row>
    <row r="28" spans="1:13" x14ac:dyDescent="0.2">
      <c r="B28" s="119" t="s">
        <v>170</v>
      </c>
      <c r="C28" s="124"/>
      <c r="D28" s="124"/>
      <c r="E28" s="124"/>
      <c r="F28" s="120" t="str">
        <f>IF(D28="","",IF(E28=$C$2,"nie dotyczy",VLOOKUP(D28,Podmioty!$B$2:$C$12,2)))</f>
        <v/>
      </c>
      <c r="G28" s="121" t="str">
        <f>IF(D28="","",80%)</f>
        <v/>
      </c>
      <c r="H28" s="121" t="str">
        <f>IF(D28="","",IF(E28=$C$2,"nie dotyczy",$F$3))</f>
        <v/>
      </c>
      <c r="I28" s="121" t="str">
        <f>IF(D28="","",IF(E28=$C$2,"nie dotyczy",IF(F28=$K$1,$K$2,IF(F28=$J$1,$J$2,$I$2))))</f>
        <v/>
      </c>
      <c r="J28" s="121" t="str">
        <f>IF(D28="","",IF(E28=$C$2,"nie dotyczy",IF(F28=$K$1,$K$3,IF(F28=$J$1,$J$3,$I$3))))</f>
        <v/>
      </c>
      <c r="K28" s="121" t="str">
        <f>IF(D28="","",IF(E28=$C$2,"nie dotyczy",IF(F28=$K$1,$K$4,IF(F28=$J$1,$J$4,$I$4))))</f>
        <v/>
      </c>
      <c r="L28" s="121" t="str">
        <f>IF(D28="","",IF(E28=$C$2,"nie dotyczy",IF(F28=$K$1,$K$5,IF(F28=$J$1,$J$5,$I$5))))</f>
        <v/>
      </c>
    </row>
    <row r="29" spans="1:13" ht="17" customHeight="1" x14ac:dyDescent="0.2">
      <c r="B29" s="119" t="s">
        <v>171</v>
      </c>
      <c r="C29" s="124"/>
      <c r="D29" s="124"/>
      <c r="E29" s="124"/>
      <c r="F29" s="120" t="str">
        <f>IF(D29="","",IF(E29=$C$2,"nie dotyczy",VLOOKUP(D29,Podmioty!$B$2:$C$12,2)))</f>
        <v/>
      </c>
      <c r="G29" s="121" t="str">
        <f t="shared" ref="G29:G42" si="0">IF(D29="","",80%)</f>
        <v/>
      </c>
      <c r="H29" s="121" t="str">
        <f t="shared" ref="H29:H42" si="1">IF(D29="","",IF(E29=$C$2,"nie dotyczy",$F$3))</f>
        <v/>
      </c>
      <c r="I29" s="121" t="str">
        <f t="shared" ref="I29:I42" si="2">IF(D29="","",IF(E29=$C$2,"nie dotyczy",IF(F29=$K$1,$K$2,IF(F29=$J$1,$J$2,$I$2))))</f>
        <v/>
      </c>
      <c r="J29" s="121" t="str">
        <f t="shared" ref="J29:J42" si="3">IF(D29="","",IF(E29=$C$2,"nie dotyczy",IF(F29=$K$1,$K$3,IF(F29=$J$1,$J$3,$I$3))))</f>
        <v/>
      </c>
      <c r="K29" s="121" t="str">
        <f t="shared" ref="K29:K42" si="4">IF(D29="","",IF(E29=$C$2,"nie dotyczy",IF(F29=$K$1,$K$4,IF(F29=$J$1,$J$4,$I$4))))</f>
        <v/>
      </c>
      <c r="L29" s="121" t="str">
        <f t="shared" ref="L29:L42" si="5">IF(D29="","",IF(E29=$C$2,"nie dotyczy",IF(F29=$K$1,$K$5,IF(F29=$J$1,$J$5,$I$5))))</f>
        <v/>
      </c>
    </row>
    <row r="30" spans="1:13" x14ac:dyDescent="0.2">
      <c r="B30" s="119" t="s">
        <v>172</v>
      </c>
      <c r="C30" s="124"/>
      <c r="D30" s="124"/>
      <c r="E30" s="124"/>
      <c r="F30" s="120" t="str">
        <f>IF(D30="","",IF(E30=$C$2,"nie dotyczy",VLOOKUP(D30,Podmioty!$B$2:$C$12,2)))</f>
        <v/>
      </c>
      <c r="G30" s="121" t="str">
        <f t="shared" si="0"/>
        <v/>
      </c>
      <c r="H30" s="121" t="str">
        <f t="shared" si="1"/>
        <v/>
      </c>
      <c r="I30" s="121" t="str">
        <f t="shared" si="2"/>
        <v/>
      </c>
      <c r="J30" s="121" t="str">
        <f t="shared" si="3"/>
        <v/>
      </c>
      <c r="K30" s="121" t="str">
        <f t="shared" si="4"/>
        <v/>
      </c>
      <c r="L30" s="121" t="str">
        <f t="shared" si="5"/>
        <v/>
      </c>
    </row>
    <row r="31" spans="1:13" x14ac:dyDescent="0.2">
      <c r="B31" s="119" t="s">
        <v>173</v>
      </c>
      <c r="C31" s="124"/>
      <c r="D31" s="124"/>
      <c r="E31" s="124"/>
      <c r="F31" s="120" t="str">
        <f>IF(D31="","",IF(E31=$C$2,"nie dotyczy",VLOOKUP(D31,Podmioty!$B$2:$C$12,2)))</f>
        <v/>
      </c>
      <c r="G31" s="121" t="str">
        <f t="shared" si="0"/>
        <v/>
      </c>
      <c r="H31" s="121" t="str">
        <f t="shared" si="1"/>
        <v/>
      </c>
      <c r="I31" s="121" t="str">
        <f t="shared" si="2"/>
        <v/>
      </c>
      <c r="J31" s="121" t="str">
        <f t="shared" si="3"/>
        <v/>
      </c>
      <c r="K31" s="121" t="str">
        <f t="shared" si="4"/>
        <v/>
      </c>
      <c r="L31" s="121" t="str">
        <f t="shared" si="5"/>
        <v/>
      </c>
    </row>
    <row r="32" spans="1:13" x14ac:dyDescent="0.2">
      <c r="B32" s="119" t="s">
        <v>174</v>
      </c>
      <c r="C32" s="124"/>
      <c r="D32" s="124"/>
      <c r="E32" s="124"/>
      <c r="F32" s="120" t="str">
        <f>IF(D32="","",IF(E32=$C$2,"nie dotyczy",VLOOKUP(D32,Podmioty!$B$2:$C$12,2)))</f>
        <v/>
      </c>
      <c r="G32" s="121" t="str">
        <f t="shared" si="0"/>
        <v/>
      </c>
      <c r="H32" s="121" t="str">
        <f t="shared" si="1"/>
        <v/>
      </c>
      <c r="I32" s="121" t="str">
        <f t="shared" si="2"/>
        <v/>
      </c>
      <c r="J32" s="121" t="str">
        <f t="shared" si="3"/>
        <v/>
      </c>
      <c r="K32" s="121" t="str">
        <f t="shared" si="4"/>
        <v/>
      </c>
      <c r="L32" s="121" t="str">
        <f t="shared" si="5"/>
        <v/>
      </c>
    </row>
    <row r="33" spans="2:12" x14ac:dyDescent="0.2">
      <c r="B33" s="119" t="s">
        <v>175</v>
      </c>
      <c r="C33" s="124"/>
      <c r="D33" s="124"/>
      <c r="E33" s="124"/>
      <c r="F33" s="120" t="str">
        <f>IF(D33="","",IF(E33=$C$2,"nie dotyczy",VLOOKUP(D33,Podmioty!$B$2:$C$12,2)))</f>
        <v/>
      </c>
      <c r="G33" s="121" t="str">
        <f t="shared" si="0"/>
        <v/>
      </c>
      <c r="H33" s="121" t="str">
        <f t="shared" si="1"/>
        <v/>
      </c>
      <c r="I33" s="121" t="str">
        <f t="shared" si="2"/>
        <v/>
      </c>
      <c r="J33" s="121" t="str">
        <f t="shared" si="3"/>
        <v/>
      </c>
      <c r="K33" s="121" t="str">
        <f t="shared" si="4"/>
        <v/>
      </c>
      <c r="L33" s="121" t="str">
        <f t="shared" si="5"/>
        <v/>
      </c>
    </row>
    <row r="34" spans="2:12" x14ac:dyDescent="0.2">
      <c r="B34" s="119" t="s">
        <v>176</v>
      </c>
      <c r="C34" s="124"/>
      <c r="D34" s="124"/>
      <c r="E34" s="124"/>
      <c r="F34" s="120" t="str">
        <f>IF(D34="","",IF(E34=$C$2,"nie dotyczy",VLOOKUP(D34,Podmioty!$B$2:$C$12,2)))</f>
        <v/>
      </c>
      <c r="G34" s="121" t="str">
        <f t="shared" si="0"/>
        <v/>
      </c>
      <c r="H34" s="121" t="str">
        <f t="shared" si="1"/>
        <v/>
      </c>
      <c r="I34" s="121" t="str">
        <f t="shared" si="2"/>
        <v/>
      </c>
      <c r="J34" s="121" t="str">
        <f t="shared" si="3"/>
        <v/>
      </c>
      <c r="K34" s="121" t="str">
        <f t="shared" si="4"/>
        <v/>
      </c>
      <c r="L34" s="121" t="str">
        <f t="shared" si="5"/>
        <v/>
      </c>
    </row>
    <row r="35" spans="2:12" x14ac:dyDescent="0.2">
      <c r="B35" s="119" t="s">
        <v>177</v>
      </c>
      <c r="C35" s="124"/>
      <c r="D35" s="124"/>
      <c r="E35" s="124"/>
      <c r="F35" s="120" t="str">
        <f>IF(D35="","",IF(E35=$C$2,"nie dotyczy",VLOOKUP(D35,Podmioty!$B$2:$C$12,2)))</f>
        <v/>
      </c>
      <c r="G35" s="121" t="str">
        <f t="shared" si="0"/>
        <v/>
      </c>
      <c r="H35" s="121" t="str">
        <f t="shared" si="1"/>
        <v/>
      </c>
      <c r="I35" s="121" t="str">
        <f t="shared" si="2"/>
        <v/>
      </c>
      <c r="J35" s="121" t="str">
        <f t="shared" si="3"/>
        <v/>
      </c>
      <c r="K35" s="121" t="str">
        <f t="shared" si="4"/>
        <v/>
      </c>
      <c r="L35" s="121" t="str">
        <f t="shared" si="5"/>
        <v/>
      </c>
    </row>
    <row r="36" spans="2:12" x14ac:dyDescent="0.2">
      <c r="B36" s="119" t="s">
        <v>178</v>
      </c>
      <c r="C36" s="124"/>
      <c r="D36" s="124"/>
      <c r="E36" s="124"/>
      <c r="F36" s="120" t="str">
        <f>IF(D36="","",IF(E36=$C$2,"nie dotyczy",VLOOKUP(D36,Podmioty!$B$2:$C$12,2)))</f>
        <v/>
      </c>
      <c r="G36" s="121" t="str">
        <f t="shared" si="0"/>
        <v/>
      </c>
      <c r="H36" s="121" t="str">
        <f t="shared" si="1"/>
        <v/>
      </c>
      <c r="I36" s="121" t="str">
        <f t="shared" si="2"/>
        <v/>
      </c>
      <c r="J36" s="121" t="str">
        <f t="shared" si="3"/>
        <v/>
      </c>
      <c r="K36" s="121" t="str">
        <f t="shared" si="4"/>
        <v/>
      </c>
      <c r="L36" s="121" t="str">
        <f t="shared" si="5"/>
        <v/>
      </c>
    </row>
    <row r="37" spans="2:12" x14ac:dyDescent="0.2">
      <c r="B37" s="119" t="s">
        <v>179</v>
      </c>
      <c r="C37" s="124"/>
      <c r="D37" s="124"/>
      <c r="E37" s="124"/>
      <c r="F37" s="120" t="str">
        <f>IF(D37="","",IF(E37=$C$2,"nie dotyczy",VLOOKUP(D37,Podmioty!$B$2:$C$12,2)))</f>
        <v/>
      </c>
      <c r="G37" s="121" t="str">
        <f t="shared" si="0"/>
        <v/>
      </c>
      <c r="H37" s="121" t="str">
        <f t="shared" si="1"/>
        <v/>
      </c>
      <c r="I37" s="121" t="str">
        <f t="shared" si="2"/>
        <v/>
      </c>
      <c r="J37" s="121" t="str">
        <f t="shared" si="3"/>
        <v/>
      </c>
      <c r="K37" s="121" t="str">
        <f t="shared" si="4"/>
        <v/>
      </c>
      <c r="L37" s="121" t="str">
        <f t="shared" si="5"/>
        <v/>
      </c>
    </row>
    <row r="38" spans="2:12" x14ac:dyDescent="0.2">
      <c r="B38" s="119" t="s">
        <v>180</v>
      </c>
      <c r="C38" s="124"/>
      <c r="D38" s="124"/>
      <c r="E38" s="124"/>
      <c r="F38" s="120" t="str">
        <f>IF(D38="","",IF(E38=$C$2,"nie dotyczy",VLOOKUP(D38,Podmioty!$B$2:$C$12,2)))</f>
        <v/>
      </c>
      <c r="G38" s="121" t="str">
        <f t="shared" si="0"/>
        <v/>
      </c>
      <c r="H38" s="121" t="str">
        <f t="shared" si="1"/>
        <v/>
      </c>
      <c r="I38" s="121" t="str">
        <f t="shared" si="2"/>
        <v/>
      </c>
      <c r="J38" s="121" t="str">
        <f t="shared" si="3"/>
        <v/>
      </c>
      <c r="K38" s="121" t="str">
        <f t="shared" si="4"/>
        <v/>
      </c>
      <c r="L38" s="121" t="str">
        <f t="shared" si="5"/>
        <v/>
      </c>
    </row>
    <row r="39" spans="2:12" x14ac:dyDescent="0.2">
      <c r="B39" s="119" t="s">
        <v>181</v>
      </c>
      <c r="C39" s="124"/>
      <c r="D39" s="124"/>
      <c r="E39" s="124"/>
      <c r="F39" s="120" t="str">
        <f>IF(D39="","",IF(E39=$C$2,"nie dotyczy",VLOOKUP(D39,Podmioty!$B$2:$C$12,2)))</f>
        <v/>
      </c>
      <c r="G39" s="121" t="str">
        <f t="shared" si="0"/>
        <v/>
      </c>
      <c r="H39" s="121" t="str">
        <f t="shared" si="1"/>
        <v/>
      </c>
      <c r="I39" s="121" t="str">
        <f t="shared" si="2"/>
        <v/>
      </c>
      <c r="J39" s="121" t="str">
        <f t="shared" si="3"/>
        <v/>
      </c>
      <c r="K39" s="121" t="str">
        <f t="shared" si="4"/>
        <v/>
      </c>
      <c r="L39" s="121" t="str">
        <f t="shared" si="5"/>
        <v/>
      </c>
    </row>
    <row r="40" spans="2:12" x14ac:dyDescent="0.2">
      <c r="B40" s="119" t="s">
        <v>182</v>
      </c>
      <c r="C40" s="124"/>
      <c r="D40" s="124"/>
      <c r="E40" s="124"/>
      <c r="F40" s="120" t="str">
        <f>IF(D40="","",IF(E40=$C$2,"nie dotyczy",VLOOKUP(D40,Podmioty!$B$2:$C$12,2)))</f>
        <v/>
      </c>
      <c r="G40" s="121" t="str">
        <f t="shared" si="0"/>
        <v/>
      </c>
      <c r="H40" s="121" t="str">
        <f t="shared" si="1"/>
        <v/>
      </c>
      <c r="I40" s="121" t="str">
        <f t="shared" si="2"/>
        <v/>
      </c>
      <c r="J40" s="121" t="str">
        <f t="shared" si="3"/>
        <v/>
      </c>
      <c r="K40" s="121" t="str">
        <f t="shared" si="4"/>
        <v/>
      </c>
      <c r="L40" s="121" t="str">
        <f t="shared" si="5"/>
        <v/>
      </c>
    </row>
    <row r="41" spans="2:12" x14ac:dyDescent="0.2">
      <c r="B41" s="119" t="s">
        <v>183</v>
      </c>
      <c r="C41" s="124"/>
      <c r="D41" s="124"/>
      <c r="E41" s="124"/>
      <c r="F41" s="120" t="str">
        <f>IF(D41="","",IF(E41=$C$2,"nie dotyczy",VLOOKUP(D41,Podmioty!$B$2:$C$12,2)))</f>
        <v/>
      </c>
      <c r="G41" s="121" t="str">
        <f t="shared" si="0"/>
        <v/>
      </c>
      <c r="H41" s="121" t="str">
        <f t="shared" si="1"/>
        <v/>
      </c>
      <c r="I41" s="121" t="str">
        <f t="shared" si="2"/>
        <v/>
      </c>
      <c r="J41" s="121" t="str">
        <f t="shared" si="3"/>
        <v/>
      </c>
      <c r="K41" s="121" t="str">
        <f t="shared" si="4"/>
        <v/>
      </c>
      <c r="L41" s="121" t="str">
        <f t="shared" si="5"/>
        <v/>
      </c>
    </row>
    <row r="42" spans="2:12" x14ac:dyDescent="0.2">
      <c r="B42" s="119" t="s">
        <v>184</v>
      </c>
      <c r="C42" s="124"/>
      <c r="D42" s="124"/>
      <c r="E42" s="124"/>
      <c r="F42" s="120" t="str">
        <f>IF(D42="","",IF(E42=$C$2,"nie dotyczy",VLOOKUP(D42,Podmioty!$B$2:$C$12,2)))</f>
        <v/>
      </c>
      <c r="G42" s="121" t="str">
        <f t="shared" si="0"/>
        <v/>
      </c>
      <c r="H42" s="121" t="str">
        <f t="shared" si="1"/>
        <v/>
      </c>
      <c r="I42" s="121" t="str">
        <f t="shared" si="2"/>
        <v/>
      </c>
      <c r="J42" s="121" t="str">
        <f t="shared" si="3"/>
        <v/>
      </c>
      <c r="K42" s="121" t="str">
        <f t="shared" si="4"/>
        <v/>
      </c>
      <c r="L42" s="121" t="str">
        <f t="shared" si="5"/>
        <v/>
      </c>
    </row>
    <row r="45" spans="2:12" x14ac:dyDescent="0.2">
      <c r="I45" s="122"/>
    </row>
    <row r="46" spans="2:12" x14ac:dyDescent="0.2">
      <c r="I46" s="123"/>
      <c r="J46" s="123"/>
    </row>
  </sheetData>
  <sheetProtection algorithmName="SHA-512" hashValue="0wSpqb43igDyewBtaWfALMx5ZC0S/DvOG0NtWs4VYVhB9CUvhNBc1hCWPve32R6M+wmpukzvtQww5DUw5onKyg==" saltValue="ZyZmlLKGcauQ3HYl2PiC9w==" spinCount="100000" sheet="1" objects="1" scenarios="1" formatCells="0" formatColumns="0" formatRows="0"/>
  <mergeCells count="3">
    <mergeCell ref="G26:L26"/>
    <mergeCell ref="H13:H18"/>
    <mergeCell ref="I13:I18"/>
  </mergeCells>
  <phoneticPr fontId="3" type="noConversion"/>
  <conditionalFormatting sqref="I13 G19:G23">
    <cfRule type="containsText" dxfId="51" priority="1" operator="containsText" text="NIE">
      <formula>NOT(ISERROR(SEARCH("NIE",G13)))</formula>
    </cfRule>
    <cfRule type="containsText" dxfId="50" priority="2" operator="containsText" text="TAK">
      <formula>NOT(ISERROR(SEARCH("TAK",G13)))</formula>
    </cfRule>
  </conditionalFormatting>
  <dataValidations count="3">
    <dataValidation type="list" allowBlank="1" showInputMessage="1" showErrorMessage="1" sqref="E28:E42" xr:uid="{5794DE4E-8296-5341-8DB9-26FD6FB8ECFB}">
      <formula1>$B$2:$B$3</formula1>
    </dataValidation>
    <dataValidation type="list" allowBlank="1" showInputMessage="1" showErrorMessage="1" sqref="D28:D42" xr:uid="{6B78DE30-C201-EB47-95F1-7585DE4184BC}">
      <formula1>$C$13:$C$18</formula1>
    </dataValidation>
    <dataValidation type="list" allowBlank="1" showInputMessage="1" showErrorMessage="1" sqref="I13 G19:G23" xr:uid="{00BDF5C9-47F4-4244-9C76-E80E7F0A3909}">
      <formula1>$M$1:$M$2</formula1>
    </dataValidation>
  </dataValidations>
  <pageMargins left="0.7" right="0.7" top="0.75" bottom="0.75" header="0.3" footer="0.3"/>
  <pageSetup paperSize="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8DEB-8A6F-F746-80BD-1970DCDA8350}">
  <sheetPr>
    <pageSetUpPr fitToPage="1"/>
  </sheetPr>
  <dimension ref="A1:V75"/>
  <sheetViews>
    <sheetView showGridLines="0" topLeftCell="A22" zoomScaleNormal="100" workbookViewId="0">
      <selection activeCell="I31" sqref="I31:J32"/>
    </sheetView>
  </sheetViews>
  <sheetFormatPr baseColWidth="10" defaultColWidth="10.83203125" defaultRowHeight="16" x14ac:dyDescent="0.2"/>
  <cols>
    <col min="1" max="1" width="5.33203125" style="95" customWidth="1"/>
    <col min="2" max="2" width="24.83203125" style="95" customWidth="1"/>
    <col min="3" max="3" width="11.6640625" style="95" customWidth="1"/>
    <col min="4" max="4" width="13.83203125" style="95" customWidth="1"/>
    <col min="5" max="5" width="26.33203125" style="95" customWidth="1"/>
    <col min="6" max="6" width="15.5" style="95" hidden="1" customWidth="1"/>
    <col min="7" max="7" width="18.6640625" style="95" hidden="1" customWidth="1"/>
    <col min="8" max="8" width="18.33203125" style="95" customWidth="1"/>
    <col min="9" max="10" width="25.1640625" style="95" customWidth="1"/>
    <col min="11" max="11" width="22.33203125" style="95" customWidth="1"/>
    <col min="12" max="12" width="29" style="95" customWidth="1"/>
    <col min="13" max="14" width="26.1640625" style="95" customWidth="1"/>
    <col min="15" max="15" width="22.5" style="95" customWidth="1"/>
    <col min="16" max="16" width="27.6640625" style="95" customWidth="1"/>
    <col min="17" max="17" width="22.1640625" style="95" customWidth="1"/>
    <col min="18" max="16384" width="10.83203125" style="95"/>
  </cols>
  <sheetData>
    <row r="1" spans="2:22" ht="17" hidden="1" thickBot="1" x14ac:dyDescent="0.25">
      <c r="B1" s="111">
        <f>'Z1 Wydatki audytowe'!B1</f>
        <v>0.8</v>
      </c>
      <c r="N1" s="95" t="s">
        <v>409</v>
      </c>
      <c r="O1" s="95" t="s">
        <v>409</v>
      </c>
      <c r="Q1" s="95" t="s">
        <v>388</v>
      </c>
      <c r="R1" s="95" t="s">
        <v>388</v>
      </c>
      <c r="U1" s="95" t="s">
        <v>389</v>
      </c>
      <c r="V1" s="95" t="s">
        <v>389</v>
      </c>
    </row>
    <row r="2" spans="2:22" hidden="1" x14ac:dyDescent="0.2">
      <c r="B2" s="126"/>
      <c r="C2" s="127" t="s">
        <v>167</v>
      </c>
      <c r="E2" s="86"/>
      <c r="F2" s="128" t="s">
        <v>185</v>
      </c>
      <c r="G2" s="129" t="s">
        <v>167</v>
      </c>
      <c r="H2" s="130" t="str">
        <f>'Dane wejściowe'!E27</f>
        <v>Rodzaj pomocy</v>
      </c>
      <c r="I2" s="130" t="str">
        <f>'Dane wejściowe'!F27</f>
        <v>Wielkość podmiotu</v>
      </c>
      <c r="J2" s="131" t="str">
        <f>'Dane wejściowe'!G27</f>
        <v>Bez pomocy</v>
      </c>
      <c r="K2" s="131" t="str">
        <f>'Dane wejściowe'!H27</f>
        <v>pomoc de minimis</v>
      </c>
      <c r="L2" s="164" t="s">
        <v>209</v>
      </c>
      <c r="N2" s="131" t="str">
        <f>J2</f>
        <v>Bez pomocy</v>
      </c>
      <c r="O2" s="131" t="str">
        <f>K2</f>
        <v>pomoc de minimis</v>
      </c>
      <c r="Q2" s="131" t="str">
        <f>J2</f>
        <v>Bez pomocy</v>
      </c>
      <c r="R2" s="131" t="str">
        <f t="shared" ref="R2" si="0">K2</f>
        <v>pomoc de minimis</v>
      </c>
      <c r="S2" s="131"/>
      <c r="U2" s="131" t="str">
        <f>N2</f>
        <v>Bez pomocy</v>
      </c>
      <c r="V2" s="131" t="str">
        <f t="shared" ref="V2" si="1">O2</f>
        <v>pomoc de minimis</v>
      </c>
    </row>
    <row r="3" spans="2:22" hidden="1" x14ac:dyDescent="0.2">
      <c r="B3" s="132" t="s">
        <v>204</v>
      </c>
      <c r="C3" s="95">
        <f>'Dane wejściowe'!C13</f>
        <v>0</v>
      </c>
      <c r="E3" s="101" t="str">
        <f>Podmioty!B17</f>
        <v/>
      </c>
      <c r="F3" s="95">
        <f>'Dane wejściowe'!C28</f>
        <v>0</v>
      </c>
      <c r="G3" s="95">
        <f>'Dane wejściowe'!D28</f>
        <v>0</v>
      </c>
      <c r="H3" s="95">
        <f>'Dane wejściowe'!E28</f>
        <v>0</v>
      </c>
      <c r="I3" s="95" t="str">
        <f>'Dane wejściowe'!F28</f>
        <v/>
      </c>
      <c r="J3" s="133" t="str">
        <f>'Dane wejściowe'!G28</f>
        <v/>
      </c>
      <c r="K3" s="134" t="str">
        <f>'Dane wejściowe'!H28</f>
        <v/>
      </c>
      <c r="L3" s="135" t="str">
        <f>'Dane wejściowe'!I28</f>
        <v/>
      </c>
      <c r="M3" s="95" t="s">
        <v>211</v>
      </c>
      <c r="N3" s="95">
        <f t="shared" ref="N3:O17" si="2">SUMIFS($I$31:$I$94,$G$31:$G$94,N$2,$C$31:$C$94,$E3)</f>
        <v>0</v>
      </c>
      <c r="O3" s="95">
        <f t="shared" si="2"/>
        <v>0</v>
      </c>
      <c r="Q3" s="95">
        <f t="shared" ref="Q3:R17" si="3">SUMIFS($J$31:$J$94,$G$31:$G$94,Q$2,$C$31:$C$94,$E3)</f>
        <v>0</v>
      </c>
      <c r="R3" s="95">
        <f t="shared" si="3"/>
        <v>0</v>
      </c>
      <c r="U3" s="95">
        <f t="shared" ref="U3:V17" si="4">SUMIFS($K$31:$K$94,$G$31:$G$94,U$2,$C$31:$C$94,$E3)</f>
        <v>0</v>
      </c>
      <c r="V3" s="95">
        <f t="shared" si="4"/>
        <v>0</v>
      </c>
    </row>
    <row r="4" spans="2:22" hidden="1" x14ac:dyDescent="0.2">
      <c r="B4" s="132" t="s">
        <v>157</v>
      </c>
      <c r="C4" s="95">
        <f>'Dane wejściowe'!C14</f>
        <v>0</v>
      </c>
      <c r="E4" s="101" t="str">
        <f>Podmioty!B18</f>
        <v/>
      </c>
      <c r="F4" s="95">
        <f>'Dane wejściowe'!C29</f>
        <v>0</v>
      </c>
      <c r="G4" s="95">
        <f>'Dane wejściowe'!D29</f>
        <v>0</v>
      </c>
      <c r="H4" s="95">
        <f>'Dane wejściowe'!E29</f>
        <v>0</v>
      </c>
      <c r="I4" s="95" t="str">
        <f>'Dane wejściowe'!F29</f>
        <v/>
      </c>
      <c r="J4" s="133" t="str">
        <f>'Dane wejściowe'!G29</f>
        <v/>
      </c>
      <c r="K4" s="134" t="str">
        <f>'Dane wejściowe'!H29</f>
        <v/>
      </c>
      <c r="L4" s="135" t="str">
        <f>'Dane wejściowe'!I29</f>
        <v/>
      </c>
      <c r="M4" s="95" t="s">
        <v>212</v>
      </c>
      <c r="N4" s="95">
        <f t="shared" si="2"/>
        <v>0</v>
      </c>
      <c r="O4" s="95">
        <f t="shared" si="2"/>
        <v>0</v>
      </c>
      <c r="Q4" s="95">
        <f t="shared" si="3"/>
        <v>0</v>
      </c>
      <c r="R4" s="95">
        <f t="shared" si="3"/>
        <v>0</v>
      </c>
      <c r="U4" s="95">
        <f t="shared" si="4"/>
        <v>0</v>
      </c>
      <c r="V4" s="95">
        <f t="shared" si="4"/>
        <v>0</v>
      </c>
    </row>
    <row r="5" spans="2:22" hidden="1" x14ac:dyDescent="0.2">
      <c r="B5" s="132" t="s">
        <v>158</v>
      </c>
      <c r="C5" s="95">
        <f>'Dane wejściowe'!C15</f>
        <v>0</v>
      </c>
      <c r="E5" s="101" t="str">
        <f>Podmioty!B19</f>
        <v/>
      </c>
      <c r="F5" s="95">
        <f>'Dane wejściowe'!C30</f>
        <v>0</v>
      </c>
      <c r="G5" s="95">
        <f>'Dane wejściowe'!D30</f>
        <v>0</v>
      </c>
      <c r="H5" s="95">
        <f>'Dane wejściowe'!E30</f>
        <v>0</v>
      </c>
      <c r="I5" s="95" t="str">
        <f>'Dane wejściowe'!F30</f>
        <v/>
      </c>
      <c r="J5" s="134" t="str">
        <f>'Dane wejściowe'!G30</f>
        <v/>
      </c>
      <c r="K5" s="134" t="str">
        <f>'Dane wejściowe'!H30</f>
        <v/>
      </c>
      <c r="L5" s="135" t="str">
        <f>'Dane wejściowe'!I30</f>
        <v/>
      </c>
      <c r="N5" s="95">
        <f t="shared" si="2"/>
        <v>0</v>
      </c>
      <c r="O5" s="95">
        <f t="shared" si="2"/>
        <v>0</v>
      </c>
      <c r="Q5" s="95">
        <f t="shared" si="3"/>
        <v>0</v>
      </c>
      <c r="R5" s="95">
        <f t="shared" si="3"/>
        <v>0</v>
      </c>
      <c r="U5" s="95">
        <f t="shared" si="4"/>
        <v>0</v>
      </c>
      <c r="V5" s="95">
        <f t="shared" si="4"/>
        <v>0</v>
      </c>
    </row>
    <row r="6" spans="2:22" hidden="1" x14ac:dyDescent="0.2">
      <c r="B6" s="132" t="s">
        <v>159</v>
      </c>
      <c r="C6" s="95">
        <f>'Dane wejściowe'!C16</f>
        <v>0</v>
      </c>
      <c r="E6" s="101" t="str">
        <f>Podmioty!B20</f>
        <v/>
      </c>
      <c r="F6" s="95">
        <f>'Dane wejściowe'!C31</f>
        <v>0</v>
      </c>
      <c r="G6" s="95">
        <f>'Dane wejściowe'!D31</f>
        <v>0</v>
      </c>
      <c r="H6" s="95">
        <f>'Dane wejściowe'!E31</f>
        <v>0</v>
      </c>
      <c r="I6" s="95" t="str">
        <f>'Dane wejściowe'!F31</f>
        <v/>
      </c>
      <c r="J6" s="134" t="str">
        <f>'Dane wejściowe'!G31</f>
        <v/>
      </c>
      <c r="K6" s="134" t="str">
        <f>'Dane wejściowe'!H31</f>
        <v/>
      </c>
      <c r="L6" s="135" t="str">
        <f>'Dane wejściowe'!I31</f>
        <v/>
      </c>
      <c r="N6" s="95">
        <f t="shared" si="2"/>
        <v>0</v>
      </c>
      <c r="O6" s="95">
        <f t="shared" si="2"/>
        <v>0</v>
      </c>
      <c r="Q6" s="95">
        <f t="shared" si="3"/>
        <v>0</v>
      </c>
      <c r="R6" s="95">
        <f t="shared" si="3"/>
        <v>0</v>
      </c>
      <c r="U6" s="95">
        <f t="shared" si="4"/>
        <v>0</v>
      </c>
      <c r="V6" s="95">
        <f t="shared" si="4"/>
        <v>0</v>
      </c>
    </row>
    <row r="7" spans="2:22" hidden="1" x14ac:dyDescent="0.2">
      <c r="B7" s="132" t="s">
        <v>160</v>
      </c>
      <c r="C7" s="95">
        <f>'Dane wejściowe'!C17</f>
        <v>0</v>
      </c>
      <c r="E7" s="101" t="str">
        <f>Podmioty!B21</f>
        <v/>
      </c>
      <c r="F7" s="95">
        <f>'Dane wejściowe'!C32</f>
        <v>0</v>
      </c>
      <c r="G7" s="95">
        <f>'Dane wejściowe'!D32</f>
        <v>0</v>
      </c>
      <c r="H7" s="95">
        <f>'Dane wejściowe'!E32</f>
        <v>0</v>
      </c>
      <c r="I7" s="95" t="str">
        <f>'Dane wejściowe'!F32</f>
        <v/>
      </c>
      <c r="J7" s="134" t="str">
        <f>'Dane wejściowe'!G32</f>
        <v/>
      </c>
      <c r="K7" s="134" t="str">
        <f>'Dane wejściowe'!H32</f>
        <v/>
      </c>
      <c r="L7" s="135" t="str">
        <f>'Dane wejściowe'!I32</f>
        <v/>
      </c>
      <c r="N7" s="95">
        <f t="shared" si="2"/>
        <v>0</v>
      </c>
      <c r="O7" s="95">
        <f t="shared" si="2"/>
        <v>0</v>
      </c>
      <c r="Q7" s="95">
        <f t="shared" si="3"/>
        <v>0</v>
      </c>
      <c r="R7" s="95">
        <f t="shared" si="3"/>
        <v>0</v>
      </c>
      <c r="U7" s="95">
        <f t="shared" si="4"/>
        <v>0</v>
      </c>
      <c r="V7" s="95">
        <f t="shared" si="4"/>
        <v>0</v>
      </c>
    </row>
    <row r="8" spans="2:22" hidden="1" x14ac:dyDescent="0.2">
      <c r="B8" s="132" t="s">
        <v>161</v>
      </c>
      <c r="C8" s="95">
        <f>'Dane wejściowe'!C18</f>
        <v>0</v>
      </c>
      <c r="E8" s="101" t="str">
        <f>Podmioty!B22</f>
        <v/>
      </c>
      <c r="F8" s="95">
        <f>'Dane wejściowe'!C33</f>
        <v>0</v>
      </c>
      <c r="G8" s="95">
        <f>'Dane wejściowe'!D33</f>
        <v>0</v>
      </c>
      <c r="H8" s="95">
        <f>'Dane wejściowe'!E33</f>
        <v>0</v>
      </c>
      <c r="I8" s="95" t="str">
        <f>'Dane wejściowe'!F33</f>
        <v/>
      </c>
      <c r="J8" s="134" t="str">
        <f>'Dane wejściowe'!G33</f>
        <v/>
      </c>
      <c r="K8" s="134" t="str">
        <f>'Dane wejściowe'!H33</f>
        <v/>
      </c>
      <c r="L8" s="135" t="str">
        <f>'Dane wejściowe'!I33</f>
        <v/>
      </c>
      <c r="N8" s="95">
        <f t="shared" si="2"/>
        <v>0</v>
      </c>
      <c r="O8" s="95">
        <f t="shared" si="2"/>
        <v>0</v>
      </c>
      <c r="Q8" s="95">
        <f t="shared" si="3"/>
        <v>0</v>
      </c>
      <c r="R8" s="95">
        <f t="shared" si="3"/>
        <v>0</v>
      </c>
      <c r="U8" s="95">
        <f t="shared" si="4"/>
        <v>0</v>
      </c>
      <c r="V8" s="95">
        <f t="shared" si="4"/>
        <v>0</v>
      </c>
    </row>
    <row r="9" spans="2:22" hidden="1" x14ac:dyDescent="0.2">
      <c r="B9" s="132"/>
      <c r="E9" s="101" t="str">
        <f>Podmioty!B23</f>
        <v/>
      </c>
      <c r="F9" s="95">
        <f>'Dane wejściowe'!C34</f>
        <v>0</v>
      </c>
      <c r="G9" s="95">
        <f>'Dane wejściowe'!D34</f>
        <v>0</v>
      </c>
      <c r="H9" s="95">
        <f>'Dane wejściowe'!E34</f>
        <v>0</v>
      </c>
      <c r="I9" s="95" t="str">
        <f>'Dane wejściowe'!F34</f>
        <v/>
      </c>
      <c r="J9" s="134" t="str">
        <f>'Dane wejściowe'!G34</f>
        <v/>
      </c>
      <c r="K9" s="134" t="str">
        <f>'Dane wejściowe'!H34</f>
        <v/>
      </c>
      <c r="L9" s="135" t="str">
        <f>'Dane wejściowe'!I34</f>
        <v/>
      </c>
      <c r="N9" s="95">
        <f t="shared" si="2"/>
        <v>0</v>
      </c>
      <c r="O9" s="95">
        <f t="shared" si="2"/>
        <v>0</v>
      </c>
      <c r="Q9" s="95">
        <f t="shared" si="3"/>
        <v>0</v>
      </c>
      <c r="R9" s="95">
        <f t="shared" si="3"/>
        <v>0</v>
      </c>
      <c r="U9" s="95">
        <f t="shared" si="4"/>
        <v>0</v>
      </c>
      <c r="V9" s="95">
        <f t="shared" si="4"/>
        <v>0</v>
      </c>
    </row>
    <row r="10" spans="2:22" hidden="1" x14ac:dyDescent="0.2">
      <c r="B10" s="132"/>
      <c r="E10" s="101" t="str">
        <f>Podmioty!B24</f>
        <v/>
      </c>
      <c r="F10" s="95">
        <f>'Dane wejściowe'!C35</f>
        <v>0</v>
      </c>
      <c r="G10" s="95">
        <f>'Dane wejściowe'!D35</f>
        <v>0</v>
      </c>
      <c r="H10" s="95">
        <f>'Dane wejściowe'!E35</f>
        <v>0</v>
      </c>
      <c r="I10" s="95" t="str">
        <f>'Dane wejściowe'!F35</f>
        <v/>
      </c>
      <c r="J10" s="134" t="str">
        <f>'Dane wejściowe'!G35</f>
        <v/>
      </c>
      <c r="K10" s="134" t="str">
        <f>'Dane wejściowe'!H35</f>
        <v/>
      </c>
      <c r="L10" s="135" t="str">
        <f>'Dane wejściowe'!I35</f>
        <v/>
      </c>
      <c r="N10" s="95">
        <f t="shared" si="2"/>
        <v>0</v>
      </c>
      <c r="O10" s="95">
        <f t="shared" si="2"/>
        <v>0</v>
      </c>
      <c r="Q10" s="95">
        <f t="shared" si="3"/>
        <v>0</v>
      </c>
      <c r="R10" s="95">
        <f t="shared" si="3"/>
        <v>0</v>
      </c>
      <c r="U10" s="95">
        <f t="shared" si="4"/>
        <v>0</v>
      </c>
      <c r="V10" s="95">
        <f t="shared" si="4"/>
        <v>0</v>
      </c>
    </row>
    <row r="11" spans="2:22" hidden="1" x14ac:dyDescent="0.2">
      <c r="B11" s="132"/>
      <c r="E11" s="101" t="str">
        <f>Podmioty!B25</f>
        <v/>
      </c>
      <c r="F11" s="95">
        <f>'Dane wejściowe'!C36</f>
        <v>0</v>
      </c>
      <c r="G11" s="95">
        <f>'Dane wejściowe'!D36</f>
        <v>0</v>
      </c>
      <c r="H11" s="95">
        <f>'Dane wejściowe'!E36</f>
        <v>0</v>
      </c>
      <c r="I11" s="95" t="str">
        <f>'Dane wejściowe'!F36</f>
        <v/>
      </c>
      <c r="J11" s="134" t="str">
        <f>'Dane wejściowe'!G36</f>
        <v/>
      </c>
      <c r="K11" s="134" t="str">
        <f>'Dane wejściowe'!H36</f>
        <v/>
      </c>
      <c r="L11" s="135" t="str">
        <f>'Dane wejściowe'!I36</f>
        <v/>
      </c>
      <c r="N11" s="95">
        <f t="shared" si="2"/>
        <v>0</v>
      </c>
      <c r="O11" s="95">
        <f t="shared" si="2"/>
        <v>0</v>
      </c>
      <c r="Q11" s="95">
        <f t="shared" si="3"/>
        <v>0</v>
      </c>
      <c r="R11" s="95">
        <f t="shared" si="3"/>
        <v>0</v>
      </c>
      <c r="U11" s="95">
        <f t="shared" si="4"/>
        <v>0</v>
      </c>
      <c r="V11" s="95">
        <f t="shared" si="4"/>
        <v>0</v>
      </c>
    </row>
    <row r="12" spans="2:22" hidden="1" x14ac:dyDescent="0.2">
      <c r="B12" s="132"/>
      <c r="E12" s="101" t="str">
        <f>Podmioty!B26</f>
        <v/>
      </c>
      <c r="F12" s="95">
        <f>'Dane wejściowe'!C37</f>
        <v>0</v>
      </c>
      <c r="G12" s="95">
        <f>'Dane wejściowe'!D37</f>
        <v>0</v>
      </c>
      <c r="H12" s="95">
        <f>'Dane wejściowe'!E37</f>
        <v>0</v>
      </c>
      <c r="I12" s="95" t="str">
        <f>'Dane wejściowe'!F37</f>
        <v/>
      </c>
      <c r="J12" s="134" t="str">
        <f>'Dane wejściowe'!G37</f>
        <v/>
      </c>
      <c r="K12" s="134" t="str">
        <f>'Dane wejściowe'!H37</f>
        <v/>
      </c>
      <c r="L12" s="135" t="str">
        <f>'Dane wejściowe'!I37</f>
        <v/>
      </c>
      <c r="N12" s="95">
        <f t="shared" si="2"/>
        <v>0</v>
      </c>
      <c r="O12" s="95">
        <f t="shared" si="2"/>
        <v>0</v>
      </c>
      <c r="Q12" s="95">
        <f t="shared" si="3"/>
        <v>0</v>
      </c>
      <c r="R12" s="95">
        <f t="shared" si="3"/>
        <v>0</v>
      </c>
      <c r="U12" s="95">
        <f t="shared" si="4"/>
        <v>0</v>
      </c>
      <c r="V12" s="95">
        <f t="shared" si="4"/>
        <v>0</v>
      </c>
    </row>
    <row r="13" spans="2:22" ht="17" hidden="1" thickBot="1" x14ac:dyDescent="0.25">
      <c r="B13" s="136"/>
      <c r="C13" s="137"/>
      <c r="E13" s="101" t="str">
        <f>Podmioty!B27</f>
        <v/>
      </c>
      <c r="F13" s="95">
        <f>'Dane wejściowe'!C38</f>
        <v>0</v>
      </c>
      <c r="G13" s="95">
        <f>'Dane wejściowe'!D38</f>
        <v>0</v>
      </c>
      <c r="H13" s="95">
        <f>'Dane wejściowe'!E38</f>
        <v>0</v>
      </c>
      <c r="I13" s="95" t="str">
        <f>'Dane wejściowe'!F38</f>
        <v/>
      </c>
      <c r="J13" s="134" t="str">
        <f>'Dane wejściowe'!G38</f>
        <v/>
      </c>
      <c r="K13" s="134" t="str">
        <f>'Dane wejściowe'!H38</f>
        <v/>
      </c>
      <c r="L13" s="135" t="str">
        <f>'Dane wejściowe'!I38</f>
        <v/>
      </c>
      <c r="N13" s="95">
        <f t="shared" si="2"/>
        <v>0</v>
      </c>
      <c r="O13" s="95">
        <f t="shared" si="2"/>
        <v>0</v>
      </c>
      <c r="Q13" s="95">
        <f t="shared" si="3"/>
        <v>0</v>
      </c>
      <c r="R13" s="95">
        <f t="shared" si="3"/>
        <v>0</v>
      </c>
      <c r="U13" s="95">
        <f t="shared" si="4"/>
        <v>0</v>
      </c>
      <c r="V13" s="95">
        <f t="shared" si="4"/>
        <v>0</v>
      </c>
    </row>
    <row r="14" spans="2:22" hidden="1" x14ac:dyDescent="0.2">
      <c r="B14" s="107" t="s">
        <v>186</v>
      </c>
      <c r="C14" s="164" t="s">
        <v>192</v>
      </c>
      <c r="E14" s="101" t="str">
        <f>Podmioty!B28</f>
        <v/>
      </c>
      <c r="F14" s="95">
        <f>'Dane wejściowe'!C39</f>
        <v>0</v>
      </c>
      <c r="G14" s="95">
        <f>'Dane wejściowe'!D39</f>
        <v>0</v>
      </c>
      <c r="H14" s="95">
        <f>'Dane wejściowe'!E39</f>
        <v>0</v>
      </c>
      <c r="I14" s="95" t="str">
        <f>'Dane wejściowe'!F39</f>
        <v/>
      </c>
      <c r="J14" s="134" t="str">
        <f>'Dane wejściowe'!G39</f>
        <v/>
      </c>
      <c r="K14" s="134" t="str">
        <f>'Dane wejściowe'!H39</f>
        <v/>
      </c>
      <c r="L14" s="135" t="str">
        <f>'Dane wejściowe'!I39</f>
        <v/>
      </c>
      <c r="N14" s="95">
        <f t="shared" si="2"/>
        <v>0</v>
      </c>
      <c r="O14" s="95">
        <f t="shared" si="2"/>
        <v>0</v>
      </c>
      <c r="Q14" s="95">
        <f t="shared" si="3"/>
        <v>0</v>
      </c>
      <c r="R14" s="95">
        <f t="shared" si="3"/>
        <v>0</v>
      </c>
      <c r="U14" s="95">
        <f t="shared" si="4"/>
        <v>0</v>
      </c>
      <c r="V14" s="95">
        <f t="shared" si="4"/>
        <v>0</v>
      </c>
    </row>
    <row r="15" spans="2:22" ht="17" hidden="1" thickBot="1" x14ac:dyDescent="0.25">
      <c r="B15" s="102"/>
      <c r="C15" s="165" t="s">
        <v>188</v>
      </c>
      <c r="E15" s="101" t="str">
        <f>Podmioty!B29</f>
        <v/>
      </c>
      <c r="F15" s="95">
        <f>'Dane wejściowe'!C40</f>
        <v>0</v>
      </c>
      <c r="G15" s="95">
        <f>'Dane wejściowe'!D40</f>
        <v>0</v>
      </c>
      <c r="H15" s="95">
        <f>'Dane wejściowe'!E40</f>
        <v>0</v>
      </c>
      <c r="I15" s="95" t="str">
        <f>'Dane wejściowe'!F40</f>
        <v/>
      </c>
      <c r="J15" s="134" t="str">
        <f>'Dane wejściowe'!G40</f>
        <v/>
      </c>
      <c r="K15" s="134" t="str">
        <f>'Dane wejściowe'!H40</f>
        <v/>
      </c>
      <c r="L15" s="135" t="str">
        <f>'Dane wejściowe'!I40</f>
        <v/>
      </c>
      <c r="N15" s="95">
        <f t="shared" si="2"/>
        <v>0</v>
      </c>
      <c r="O15" s="95">
        <f t="shared" si="2"/>
        <v>0</v>
      </c>
      <c r="Q15" s="95">
        <f t="shared" si="3"/>
        <v>0</v>
      </c>
      <c r="R15" s="95">
        <f t="shared" si="3"/>
        <v>0</v>
      </c>
      <c r="U15" s="95">
        <f t="shared" si="4"/>
        <v>0</v>
      </c>
      <c r="V15" s="95">
        <f t="shared" si="4"/>
        <v>0</v>
      </c>
    </row>
    <row r="16" spans="2:22" hidden="1" x14ac:dyDescent="0.2">
      <c r="C16" s="95" t="s">
        <v>398</v>
      </c>
      <c r="E16" s="101" t="str">
        <f>Podmioty!B30</f>
        <v/>
      </c>
      <c r="F16" s="95">
        <f>'Dane wejściowe'!C41</f>
        <v>0</v>
      </c>
      <c r="G16" s="95">
        <f>'Dane wejściowe'!D41</f>
        <v>0</v>
      </c>
      <c r="H16" s="95">
        <f>'Dane wejściowe'!E41</f>
        <v>0</v>
      </c>
      <c r="I16" s="95" t="str">
        <f>'Dane wejściowe'!F41</f>
        <v/>
      </c>
      <c r="J16" s="134" t="str">
        <f>'Dane wejściowe'!G41</f>
        <v/>
      </c>
      <c r="K16" s="134" t="str">
        <f>'Dane wejściowe'!H41</f>
        <v/>
      </c>
      <c r="L16" s="135" t="str">
        <f>'Dane wejściowe'!I41</f>
        <v/>
      </c>
      <c r="N16" s="95">
        <f t="shared" si="2"/>
        <v>0</v>
      </c>
      <c r="O16" s="95">
        <f t="shared" si="2"/>
        <v>0</v>
      </c>
      <c r="Q16" s="95">
        <f t="shared" si="3"/>
        <v>0</v>
      </c>
      <c r="R16" s="95">
        <f t="shared" si="3"/>
        <v>0</v>
      </c>
      <c r="U16" s="95">
        <f t="shared" si="4"/>
        <v>0</v>
      </c>
      <c r="V16" s="95">
        <f t="shared" si="4"/>
        <v>0</v>
      </c>
    </row>
    <row r="17" spans="1:22" ht="17" hidden="1" thickBot="1" x14ac:dyDescent="0.25">
      <c r="E17" s="101" t="str">
        <f>Podmioty!B31</f>
        <v/>
      </c>
      <c r="F17" s="103">
        <f>'Dane wejściowe'!C42</f>
        <v>0</v>
      </c>
      <c r="G17" s="103">
        <f>'Dane wejściowe'!D42</f>
        <v>0</v>
      </c>
      <c r="H17" s="103">
        <f>'Dane wejściowe'!E42</f>
        <v>0</v>
      </c>
      <c r="I17" s="103" t="str">
        <f>'Dane wejściowe'!F42</f>
        <v/>
      </c>
      <c r="J17" s="138" t="str">
        <f>'Dane wejściowe'!G42</f>
        <v/>
      </c>
      <c r="K17" s="138" t="str">
        <f>'Dane wejściowe'!H42</f>
        <v/>
      </c>
      <c r="L17" s="139" t="str">
        <f>'Dane wejściowe'!I42</f>
        <v/>
      </c>
      <c r="N17" s="95">
        <f t="shared" si="2"/>
        <v>0</v>
      </c>
      <c r="O17" s="95">
        <f t="shared" si="2"/>
        <v>0</v>
      </c>
      <c r="Q17" s="95">
        <f t="shared" si="3"/>
        <v>0</v>
      </c>
      <c r="R17" s="95">
        <f t="shared" si="3"/>
        <v>0</v>
      </c>
      <c r="U17" s="95">
        <f t="shared" si="4"/>
        <v>0</v>
      </c>
      <c r="V17" s="95">
        <f t="shared" si="4"/>
        <v>0</v>
      </c>
    </row>
    <row r="18" spans="1:22" hidden="1" x14ac:dyDescent="0.2">
      <c r="B18" s="95" t="s">
        <v>416</v>
      </c>
      <c r="J18" s="104"/>
      <c r="M18" s="183" t="s">
        <v>390</v>
      </c>
      <c r="N18" s="174">
        <f>SUM(N3:N17)</f>
        <v>0</v>
      </c>
      <c r="O18" s="174">
        <f t="shared" ref="O18" si="5">SUM(O3:O17)</f>
        <v>0</v>
      </c>
      <c r="P18" s="174" t="s">
        <v>391</v>
      </c>
      <c r="Q18" s="174">
        <f>SUM(Q3:Q17)</f>
        <v>0</v>
      </c>
      <c r="R18" s="174">
        <f t="shared" ref="R18" si="6">SUM(R3:R17)</f>
        <v>0</v>
      </c>
      <c r="S18" s="174"/>
      <c r="T18" s="174" t="s">
        <v>392</v>
      </c>
      <c r="U18" s="174">
        <f>SUM(U3:U17)</f>
        <v>0</v>
      </c>
      <c r="V18" s="174">
        <f t="shared" ref="V18" si="7">SUM(V3:V17)</f>
        <v>0</v>
      </c>
    </row>
    <row r="19" spans="1:22" hidden="1" x14ac:dyDescent="0.2">
      <c r="B19" s="95" t="s">
        <v>68</v>
      </c>
      <c r="E19" s="133"/>
      <c r="F19" s="133"/>
      <c r="G19" s="133"/>
      <c r="M19" s="95" t="s">
        <v>395</v>
      </c>
      <c r="N19" s="95">
        <f>N18+O18</f>
        <v>0</v>
      </c>
      <c r="P19" s="95" t="s">
        <v>395</v>
      </c>
      <c r="Q19" s="95">
        <f>Q18+R18</f>
        <v>0</v>
      </c>
      <c r="T19" s="95" t="s">
        <v>395</v>
      </c>
      <c r="U19" s="95">
        <f>U18+V18</f>
        <v>0</v>
      </c>
    </row>
    <row r="20" spans="1:22" hidden="1" x14ac:dyDescent="0.2">
      <c r="E20" s="133"/>
      <c r="F20" s="133"/>
      <c r="G20" s="133"/>
      <c r="N20" s="184" t="b">
        <f>N19=I30</f>
        <v>1</v>
      </c>
      <c r="Q20" s="184" t="b">
        <f>Q19=J30</f>
        <v>1</v>
      </c>
      <c r="U20" s="184" t="b">
        <f>U19=K30</f>
        <v>1</v>
      </c>
    </row>
    <row r="21" spans="1:22" hidden="1" x14ac:dyDescent="0.2">
      <c r="E21" s="133"/>
      <c r="F21" s="133"/>
      <c r="G21" s="133"/>
    </row>
    <row r="22" spans="1:22" ht="39" customHeight="1" x14ac:dyDescent="0.2">
      <c r="E22" s="133"/>
      <c r="F22" s="133"/>
      <c r="G22" s="133"/>
    </row>
    <row r="23" spans="1:22" s="140" customFormat="1" ht="24" x14ac:dyDescent="0.2">
      <c r="B23" s="96" t="s">
        <v>123</v>
      </c>
      <c r="C23" s="96"/>
      <c r="D23" s="96"/>
      <c r="E23" s="141" t="s">
        <v>138</v>
      </c>
      <c r="F23" s="141"/>
      <c r="G23" s="142"/>
      <c r="H23" s="95"/>
      <c r="I23" s="95"/>
      <c r="J23" s="95"/>
      <c r="K23" s="95"/>
      <c r="L23" s="95"/>
    </row>
    <row r="24" spans="1:22" x14ac:dyDescent="0.2">
      <c r="E24" s="133"/>
      <c r="F24" s="133"/>
      <c r="G24" s="133"/>
      <c r="H24" s="133"/>
    </row>
    <row r="25" spans="1:22" ht="24" x14ac:dyDescent="0.2">
      <c r="A25" s="97"/>
      <c r="B25" s="143" t="s">
        <v>69</v>
      </c>
      <c r="C25" s="143"/>
      <c r="D25" s="143"/>
      <c r="E25" s="98" t="s">
        <v>10</v>
      </c>
      <c r="F25" s="98"/>
      <c r="G25" s="98"/>
      <c r="H25" s="133"/>
    </row>
    <row r="26" spans="1:22" ht="24" x14ac:dyDescent="0.2">
      <c r="A26" s="97"/>
      <c r="B26" s="143"/>
      <c r="C26" s="143"/>
      <c r="D26" s="143"/>
      <c r="E26" s="98"/>
      <c r="F26" s="98"/>
      <c r="G26" s="98"/>
      <c r="H26" s="133"/>
    </row>
    <row r="27" spans="1:22" ht="21" x14ac:dyDescent="0.2">
      <c r="B27" s="163" t="s">
        <v>415</v>
      </c>
      <c r="E27" s="133"/>
      <c r="F27" s="133"/>
      <c r="G27" s="133"/>
    </row>
    <row r="28" spans="1:22" ht="21" x14ac:dyDescent="0.2">
      <c r="A28" s="163"/>
      <c r="E28" s="133"/>
      <c r="F28" s="133"/>
      <c r="G28" s="133"/>
      <c r="K28" s="288" t="s">
        <v>19</v>
      </c>
      <c r="L28" s="288"/>
      <c r="M28" s="288"/>
    </row>
    <row r="29" spans="1:22" ht="52" customHeight="1" x14ac:dyDescent="0.2">
      <c r="A29" s="283" t="s">
        <v>145</v>
      </c>
      <c r="B29" s="146" t="s">
        <v>20</v>
      </c>
      <c r="C29" s="146" t="s">
        <v>410</v>
      </c>
      <c r="D29" s="221" t="s">
        <v>121</v>
      </c>
      <c r="E29" s="146" t="s">
        <v>205</v>
      </c>
      <c r="F29" s="146" t="s">
        <v>186</v>
      </c>
      <c r="G29" s="146" t="s">
        <v>235</v>
      </c>
      <c r="H29" s="147" t="s">
        <v>190</v>
      </c>
      <c r="I29" s="100" t="s">
        <v>42</v>
      </c>
      <c r="J29" s="147" t="s">
        <v>408</v>
      </c>
      <c r="K29" s="99" t="s">
        <v>381</v>
      </c>
      <c r="L29" s="145" t="s">
        <v>397</v>
      </c>
      <c r="M29" s="145" t="s">
        <v>382</v>
      </c>
      <c r="N29" s="147" t="s">
        <v>247</v>
      </c>
      <c r="O29" s="160" t="s">
        <v>21</v>
      </c>
      <c r="P29" s="148" t="s">
        <v>80</v>
      </c>
      <c r="Q29" s="148" t="s">
        <v>122</v>
      </c>
    </row>
    <row r="30" spans="1:22" ht="34" customHeight="1" x14ac:dyDescent="0.2">
      <c r="A30" s="284"/>
      <c r="B30" s="149"/>
      <c r="C30" s="150"/>
      <c r="D30" s="150"/>
      <c r="E30" s="150"/>
      <c r="F30" s="150"/>
      <c r="G30" s="150"/>
      <c r="H30" s="150"/>
      <c r="I30" s="151">
        <f>SUM(I31:I75)</f>
        <v>0</v>
      </c>
      <c r="J30" s="151">
        <f>SUM(J31:J75)</f>
        <v>0</v>
      </c>
      <c r="K30" s="151">
        <f>SUM(K31:K75)</f>
        <v>0</v>
      </c>
      <c r="L30" s="151">
        <f>SUM(L31:L75)</f>
        <v>0</v>
      </c>
      <c r="M30" s="151">
        <f>SUM(M31:M75)</f>
        <v>0</v>
      </c>
      <c r="N30" s="161"/>
      <c r="O30" s="162"/>
      <c r="P30" s="149"/>
      <c r="Q30" s="149"/>
    </row>
    <row r="31" spans="1:22" x14ac:dyDescent="0.2">
      <c r="A31" s="153" t="s">
        <v>125</v>
      </c>
      <c r="B31" s="125"/>
      <c r="C31" s="157"/>
      <c r="D31" s="215"/>
      <c r="E31" s="154" t="str">
        <f>IF(C31=0,"",VLOOKUP(C31,$E$3:$G$17,3,0))</f>
        <v/>
      </c>
      <c r="F31" s="149" t="str">
        <f>IF(C31=0,"",$J$2)</f>
        <v/>
      </c>
      <c r="G31" s="149" t="str">
        <f>IF(C31=0,"",$J$2)</f>
        <v/>
      </c>
      <c r="H31" s="155" t="str">
        <f>IF(C31=0,"",$B$1)</f>
        <v/>
      </c>
      <c r="I31" s="216"/>
      <c r="J31" s="216"/>
      <c r="K31" s="156" t="str">
        <f>IF($G31=$C$16,0,IF(C31=0,"",ROUND(H31*J31,2)))</f>
        <v/>
      </c>
      <c r="L31" s="156" t="str">
        <f>IF(C31=0,"",K31-M31)</f>
        <v/>
      </c>
      <c r="M31" s="156" t="str">
        <f>IF(C31=0,"",IF(F31=$J$2,ROUND(J31*0.1,2),0))</f>
        <v/>
      </c>
      <c r="N31" s="125"/>
      <c r="O31" s="158"/>
      <c r="P31" s="158"/>
      <c r="Q31" s="158"/>
    </row>
    <row r="32" spans="1:22" x14ac:dyDescent="0.2">
      <c r="A32" s="153" t="s">
        <v>126</v>
      </c>
      <c r="B32" s="125"/>
      <c r="C32" s="157"/>
      <c r="D32" s="215"/>
      <c r="E32" s="154" t="str">
        <f t="shared" ref="E32:E75" si="8">IF(C32=0,"",VLOOKUP(C32,$E$3:$G$17,3,0))</f>
        <v/>
      </c>
      <c r="F32" s="149" t="str">
        <f t="shared" ref="F32:F75" si="9">IF(C32=0,"",$J$2)</f>
        <v/>
      </c>
      <c r="G32" s="149" t="str">
        <f t="shared" ref="G32:G75" si="10">IF(C32=0,"",$J$2)</f>
        <v/>
      </c>
      <c r="H32" s="155" t="str">
        <f t="shared" ref="H32:H75" si="11">IF(C32=0,"",$B$1)</f>
        <v/>
      </c>
      <c r="I32" s="216"/>
      <c r="J32" s="216"/>
      <c r="K32" s="156" t="str">
        <f t="shared" ref="K32:K75" si="12">IF($G32=$C$16,0,IF(C32=0,"",ROUND(H32*J32,2)))</f>
        <v/>
      </c>
      <c r="L32" s="156" t="str">
        <f t="shared" ref="L32:L75" si="13">IF(C32=0,"",K32-M32)</f>
        <v/>
      </c>
      <c r="M32" s="156" t="str">
        <f t="shared" ref="M32:M75" si="14">IF(C32=0,"",IF(F32=$J$2,ROUND(J32*0.1,2),0))</f>
        <v/>
      </c>
      <c r="N32" s="125"/>
      <c r="O32" s="125"/>
      <c r="P32" s="125"/>
      <c r="Q32" s="125"/>
    </row>
    <row r="33" spans="1:17" x14ac:dyDescent="0.2">
      <c r="A33" s="153" t="s">
        <v>127</v>
      </c>
      <c r="B33" s="125"/>
      <c r="C33" s="157"/>
      <c r="D33" s="215"/>
      <c r="E33" s="154" t="str">
        <f t="shared" si="8"/>
        <v/>
      </c>
      <c r="F33" s="149" t="str">
        <f t="shared" si="9"/>
        <v/>
      </c>
      <c r="G33" s="149" t="str">
        <f t="shared" si="10"/>
        <v/>
      </c>
      <c r="H33" s="155" t="str">
        <f t="shared" si="11"/>
        <v/>
      </c>
      <c r="I33" s="216"/>
      <c r="J33" s="216"/>
      <c r="K33" s="156" t="str">
        <f t="shared" si="12"/>
        <v/>
      </c>
      <c r="L33" s="156" t="str">
        <f t="shared" si="13"/>
        <v/>
      </c>
      <c r="M33" s="156" t="str">
        <f t="shared" si="14"/>
        <v/>
      </c>
      <c r="N33" s="125"/>
      <c r="O33" s="125"/>
      <c r="P33" s="125"/>
      <c r="Q33" s="125"/>
    </row>
    <row r="34" spans="1:17" x14ac:dyDescent="0.2">
      <c r="A34" s="153" t="s">
        <v>128</v>
      </c>
      <c r="B34" s="125"/>
      <c r="C34" s="157"/>
      <c r="D34" s="215"/>
      <c r="E34" s="154" t="str">
        <f t="shared" si="8"/>
        <v/>
      </c>
      <c r="F34" s="149" t="str">
        <f t="shared" si="9"/>
        <v/>
      </c>
      <c r="G34" s="149" t="str">
        <f t="shared" si="10"/>
        <v/>
      </c>
      <c r="H34" s="155" t="str">
        <f t="shared" si="11"/>
        <v/>
      </c>
      <c r="I34" s="216"/>
      <c r="J34" s="216"/>
      <c r="K34" s="156" t="str">
        <f t="shared" si="12"/>
        <v/>
      </c>
      <c r="L34" s="156" t="str">
        <f t="shared" si="13"/>
        <v/>
      </c>
      <c r="M34" s="156" t="str">
        <f t="shared" si="14"/>
        <v/>
      </c>
      <c r="N34" s="125"/>
      <c r="O34" s="125"/>
      <c r="P34" s="125"/>
      <c r="Q34" s="125"/>
    </row>
    <row r="35" spans="1:17" x14ac:dyDescent="0.2">
      <c r="A35" s="153" t="s">
        <v>129</v>
      </c>
      <c r="B35" s="125"/>
      <c r="C35" s="157"/>
      <c r="D35" s="215"/>
      <c r="E35" s="154" t="str">
        <f t="shared" si="8"/>
        <v/>
      </c>
      <c r="F35" s="149" t="str">
        <f t="shared" si="9"/>
        <v/>
      </c>
      <c r="G35" s="149" t="str">
        <f t="shared" si="10"/>
        <v/>
      </c>
      <c r="H35" s="155" t="str">
        <f t="shared" si="11"/>
        <v/>
      </c>
      <c r="I35" s="216"/>
      <c r="J35" s="216"/>
      <c r="K35" s="156" t="str">
        <f t="shared" si="12"/>
        <v/>
      </c>
      <c r="L35" s="156" t="str">
        <f t="shared" si="13"/>
        <v/>
      </c>
      <c r="M35" s="156" t="str">
        <f t="shared" si="14"/>
        <v/>
      </c>
      <c r="N35" s="125"/>
      <c r="O35" s="125"/>
      <c r="P35" s="125"/>
      <c r="Q35" s="125"/>
    </row>
    <row r="36" spans="1:17" x14ac:dyDescent="0.2">
      <c r="A36" s="153" t="s">
        <v>130</v>
      </c>
      <c r="B36" s="125"/>
      <c r="C36" s="157"/>
      <c r="D36" s="215"/>
      <c r="E36" s="154" t="str">
        <f t="shared" si="8"/>
        <v/>
      </c>
      <c r="F36" s="149" t="str">
        <f t="shared" si="9"/>
        <v/>
      </c>
      <c r="G36" s="149" t="str">
        <f t="shared" si="10"/>
        <v/>
      </c>
      <c r="H36" s="155" t="str">
        <f t="shared" si="11"/>
        <v/>
      </c>
      <c r="I36" s="216"/>
      <c r="J36" s="216"/>
      <c r="K36" s="156" t="str">
        <f t="shared" si="12"/>
        <v/>
      </c>
      <c r="L36" s="156" t="str">
        <f t="shared" si="13"/>
        <v/>
      </c>
      <c r="M36" s="156" t="str">
        <f t="shared" si="14"/>
        <v/>
      </c>
      <c r="N36" s="125"/>
      <c r="O36" s="125"/>
      <c r="P36" s="125"/>
      <c r="Q36" s="125"/>
    </row>
    <row r="37" spans="1:17" x14ac:dyDescent="0.2">
      <c r="A37" s="153" t="s">
        <v>131</v>
      </c>
      <c r="B37" s="125"/>
      <c r="C37" s="124"/>
      <c r="D37" s="215"/>
      <c r="E37" s="154" t="str">
        <f t="shared" si="8"/>
        <v/>
      </c>
      <c r="F37" s="149" t="str">
        <f t="shared" si="9"/>
        <v/>
      </c>
      <c r="G37" s="149" t="str">
        <f t="shared" si="10"/>
        <v/>
      </c>
      <c r="H37" s="155" t="str">
        <f t="shared" si="11"/>
        <v/>
      </c>
      <c r="I37" s="216"/>
      <c r="J37" s="216"/>
      <c r="K37" s="156" t="str">
        <f t="shared" si="12"/>
        <v/>
      </c>
      <c r="L37" s="156" t="str">
        <f t="shared" si="13"/>
        <v/>
      </c>
      <c r="M37" s="156" t="str">
        <f t="shared" si="14"/>
        <v/>
      </c>
      <c r="N37" s="125"/>
      <c r="O37" s="125"/>
      <c r="P37" s="125"/>
      <c r="Q37" s="125"/>
    </row>
    <row r="38" spans="1:17" x14ac:dyDescent="0.2">
      <c r="A38" s="153" t="s">
        <v>132</v>
      </c>
      <c r="B38" s="125"/>
      <c r="C38" s="157"/>
      <c r="D38" s="215"/>
      <c r="E38" s="154" t="str">
        <f t="shared" si="8"/>
        <v/>
      </c>
      <c r="F38" s="149" t="str">
        <f t="shared" si="9"/>
        <v/>
      </c>
      <c r="G38" s="149" t="str">
        <f t="shared" si="10"/>
        <v/>
      </c>
      <c r="H38" s="155" t="str">
        <f t="shared" si="11"/>
        <v/>
      </c>
      <c r="I38" s="216"/>
      <c r="J38" s="216"/>
      <c r="K38" s="156" t="str">
        <f t="shared" si="12"/>
        <v/>
      </c>
      <c r="L38" s="156" t="str">
        <f t="shared" si="13"/>
        <v/>
      </c>
      <c r="M38" s="156" t="str">
        <f t="shared" si="14"/>
        <v/>
      </c>
      <c r="N38" s="125"/>
      <c r="O38" s="125"/>
      <c r="P38" s="125"/>
      <c r="Q38" s="125"/>
    </row>
    <row r="39" spans="1:17" x14ac:dyDescent="0.2">
      <c r="A39" s="153" t="s">
        <v>133</v>
      </c>
      <c r="B39" s="125"/>
      <c r="C39" s="124"/>
      <c r="D39" s="215"/>
      <c r="E39" s="154" t="str">
        <f t="shared" si="8"/>
        <v/>
      </c>
      <c r="F39" s="149" t="str">
        <f t="shared" si="9"/>
        <v/>
      </c>
      <c r="G39" s="149" t="str">
        <f t="shared" si="10"/>
        <v/>
      </c>
      <c r="H39" s="155" t="str">
        <f t="shared" si="11"/>
        <v/>
      </c>
      <c r="I39" s="216"/>
      <c r="J39" s="216"/>
      <c r="K39" s="156" t="str">
        <f t="shared" si="12"/>
        <v/>
      </c>
      <c r="L39" s="156" t="str">
        <f t="shared" si="13"/>
        <v/>
      </c>
      <c r="M39" s="156" t="str">
        <f t="shared" si="14"/>
        <v/>
      </c>
      <c r="N39" s="125"/>
      <c r="O39" s="125"/>
      <c r="P39" s="125"/>
      <c r="Q39" s="125"/>
    </row>
    <row r="40" spans="1:17" x14ac:dyDescent="0.2">
      <c r="A40" s="153" t="s">
        <v>134</v>
      </c>
      <c r="B40" s="125"/>
      <c r="C40" s="157"/>
      <c r="D40" s="215"/>
      <c r="E40" s="154" t="str">
        <f t="shared" si="8"/>
        <v/>
      </c>
      <c r="F40" s="149" t="str">
        <f t="shared" si="9"/>
        <v/>
      </c>
      <c r="G40" s="149" t="str">
        <f t="shared" si="10"/>
        <v/>
      </c>
      <c r="H40" s="155" t="str">
        <f t="shared" si="11"/>
        <v/>
      </c>
      <c r="I40" s="216"/>
      <c r="J40" s="216"/>
      <c r="K40" s="156" t="str">
        <f t="shared" si="12"/>
        <v/>
      </c>
      <c r="L40" s="156" t="str">
        <f t="shared" si="13"/>
        <v/>
      </c>
      <c r="M40" s="156" t="str">
        <f t="shared" si="14"/>
        <v/>
      </c>
      <c r="N40" s="125"/>
      <c r="O40" s="125"/>
      <c r="P40" s="125"/>
      <c r="Q40" s="125"/>
    </row>
    <row r="41" spans="1:17" x14ac:dyDescent="0.2">
      <c r="A41" s="153" t="s">
        <v>135</v>
      </c>
      <c r="B41" s="125"/>
      <c r="C41" s="157"/>
      <c r="D41" s="215"/>
      <c r="E41" s="154" t="str">
        <f t="shared" si="8"/>
        <v/>
      </c>
      <c r="F41" s="149" t="str">
        <f t="shared" si="9"/>
        <v/>
      </c>
      <c r="G41" s="149" t="str">
        <f t="shared" si="10"/>
        <v/>
      </c>
      <c r="H41" s="155" t="str">
        <f t="shared" si="11"/>
        <v/>
      </c>
      <c r="I41" s="216"/>
      <c r="J41" s="216"/>
      <c r="K41" s="156" t="str">
        <f t="shared" si="12"/>
        <v/>
      </c>
      <c r="L41" s="156" t="str">
        <f t="shared" si="13"/>
        <v/>
      </c>
      <c r="M41" s="156" t="str">
        <f t="shared" si="14"/>
        <v/>
      </c>
      <c r="N41" s="125"/>
      <c r="O41" s="125"/>
      <c r="P41" s="125"/>
      <c r="Q41" s="125"/>
    </row>
    <row r="42" spans="1:17" x14ac:dyDescent="0.2">
      <c r="A42" s="153" t="s">
        <v>136</v>
      </c>
      <c r="B42" s="125"/>
      <c r="C42" s="124"/>
      <c r="D42" s="215"/>
      <c r="E42" s="154" t="str">
        <f t="shared" si="8"/>
        <v/>
      </c>
      <c r="F42" s="149" t="str">
        <f t="shared" si="9"/>
        <v/>
      </c>
      <c r="G42" s="149" t="str">
        <f t="shared" si="10"/>
        <v/>
      </c>
      <c r="H42" s="155" t="str">
        <f t="shared" si="11"/>
        <v/>
      </c>
      <c r="I42" s="216"/>
      <c r="J42" s="216"/>
      <c r="K42" s="156" t="str">
        <f t="shared" si="12"/>
        <v/>
      </c>
      <c r="L42" s="156" t="str">
        <f t="shared" si="13"/>
        <v/>
      </c>
      <c r="M42" s="156" t="str">
        <f t="shared" si="14"/>
        <v/>
      </c>
      <c r="N42" s="125"/>
      <c r="O42" s="125"/>
      <c r="P42" s="125"/>
      <c r="Q42" s="125"/>
    </row>
    <row r="43" spans="1:17" x14ac:dyDescent="0.2">
      <c r="A43" s="153" t="s">
        <v>348</v>
      </c>
      <c r="B43" s="125"/>
      <c r="C43" s="157"/>
      <c r="D43" s="215"/>
      <c r="E43" s="154" t="str">
        <f t="shared" si="8"/>
        <v/>
      </c>
      <c r="F43" s="149" t="str">
        <f t="shared" si="9"/>
        <v/>
      </c>
      <c r="G43" s="149" t="str">
        <f t="shared" si="10"/>
        <v/>
      </c>
      <c r="H43" s="155" t="str">
        <f t="shared" si="11"/>
        <v/>
      </c>
      <c r="I43" s="216"/>
      <c r="J43" s="216"/>
      <c r="K43" s="156" t="str">
        <f t="shared" si="12"/>
        <v/>
      </c>
      <c r="L43" s="156" t="str">
        <f t="shared" si="13"/>
        <v/>
      </c>
      <c r="M43" s="156" t="str">
        <f t="shared" si="14"/>
        <v/>
      </c>
      <c r="N43" s="125"/>
      <c r="O43" s="125"/>
      <c r="P43" s="125"/>
      <c r="Q43" s="125"/>
    </row>
    <row r="44" spans="1:17" x14ac:dyDescent="0.2">
      <c r="A44" s="153" t="s">
        <v>349</v>
      </c>
      <c r="B44" s="125"/>
      <c r="C44" s="124"/>
      <c r="D44" s="215"/>
      <c r="E44" s="154" t="str">
        <f t="shared" si="8"/>
        <v/>
      </c>
      <c r="F44" s="149" t="str">
        <f t="shared" si="9"/>
        <v/>
      </c>
      <c r="G44" s="149" t="str">
        <f t="shared" si="10"/>
        <v/>
      </c>
      <c r="H44" s="155" t="str">
        <f t="shared" si="11"/>
        <v/>
      </c>
      <c r="I44" s="216"/>
      <c r="J44" s="216"/>
      <c r="K44" s="156" t="str">
        <f t="shared" si="12"/>
        <v/>
      </c>
      <c r="L44" s="156" t="str">
        <f t="shared" si="13"/>
        <v/>
      </c>
      <c r="M44" s="156" t="str">
        <f t="shared" si="14"/>
        <v/>
      </c>
      <c r="N44" s="125"/>
      <c r="O44" s="125"/>
      <c r="P44" s="125"/>
      <c r="Q44" s="125"/>
    </row>
    <row r="45" spans="1:17" x14ac:dyDescent="0.2">
      <c r="A45" s="153" t="s">
        <v>350</v>
      </c>
      <c r="B45" s="125"/>
      <c r="C45" s="157"/>
      <c r="D45" s="215"/>
      <c r="E45" s="154" t="str">
        <f t="shared" si="8"/>
        <v/>
      </c>
      <c r="F45" s="149" t="str">
        <f t="shared" si="9"/>
        <v/>
      </c>
      <c r="G45" s="149" t="str">
        <f t="shared" si="10"/>
        <v/>
      </c>
      <c r="H45" s="155" t="str">
        <f t="shared" si="11"/>
        <v/>
      </c>
      <c r="I45" s="216"/>
      <c r="J45" s="216"/>
      <c r="K45" s="156" t="str">
        <f t="shared" si="12"/>
        <v/>
      </c>
      <c r="L45" s="156" t="str">
        <f t="shared" si="13"/>
        <v/>
      </c>
      <c r="M45" s="156" t="str">
        <f t="shared" si="14"/>
        <v/>
      </c>
      <c r="N45" s="125"/>
      <c r="O45" s="125"/>
      <c r="P45" s="125"/>
      <c r="Q45" s="125"/>
    </row>
    <row r="46" spans="1:17" x14ac:dyDescent="0.2">
      <c r="A46" s="153" t="s">
        <v>351</v>
      </c>
      <c r="B46" s="125"/>
      <c r="C46" s="157"/>
      <c r="D46" s="215"/>
      <c r="E46" s="154" t="str">
        <f t="shared" si="8"/>
        <v/>
      </c>
      <c r="F46" s="149" t="str">
        <f t="shared" si="9"/>
        <v/>
      </c>
      <c r="G46" s="149" t="str">
        <f t="shared" si="10"/>
        <v/>
      </c>
      <c r="H46" s="155" t="str">
        <f t="shared" si="11"/>
        <v/>
      </c>
      <c r="I46" s="216"/>
      <c r="J46" s="216"/>
      <c r="K46" s="156" t="str">
        <f t="shared" si="12"/>
        <v/>
      </c>
      <c r="L46" s="156" t="str">
        <f t="shared" si="13"/>
        <v/>
      </c>
      <c r="M46" s="156" t="str">
        <f t="shared" si="14"/>
        <v/>
      </c>
      <c r="N46" s="125"/>
      <c r="O46" s="125"/>
      <c r="P46" s="125"/>
      <c r="Q46" s="125"/>
    </row>
    <row r="47" spans="1:17" x14ac:dyDescent="0.2">
      <c r="A47" s="153" t="s">
        <v>352</v>
      </c>
      <c r="B47" s="125"/>
      <c r="C47" s="157"/>
      <c r="D47" s="215"/>
      <c r="E47" s="154" t="str">
        <f t="shared" si="8"/>
        <v/>
      </c>
      <c r="F47" s="149" t="str">
        <f t="shared" si="9"/>
        <v/>
      </c>
      <c r="G47" s="149" t="str">
        <f t="shared" si="10"/>
        <v/>
      </c>
      <c r="H47" s="155" t="str">
        <f t="shared" si="11"/>
        <v/>
      </c>
      <c r="I47" s="216"/>
      <c r="J47" s="216"/>
      <c r="K47" s="156" t="str">
        <f t="shared" si="12"/>
        <v/>
      </c>
      <c r="L47" s="156" t="str">
        <f t="shared" si="13"/>
        <v/>
      </c>
      <c r="M47" s="156" t="str">
        <f t="shared" si="14"/>
        <v/>
      </c>
      <c r="N47" s="125"/>
      <c r="O47" s="125"/>
      <c r="P47" s="125"/>
      <c r="Q47" s="125"/>
    </row>
    <row r="48" spans="1:17" x14ac:dyDescent="0.2">
      <c r="A48" s="153" t="s">
        <v>353</v>
      </c>
      <c r="B48" s="125"/>
      <c r="C48" s="157"/>
      <c r="D48" s="215"/>
      <c r="E48" s="154" t="str">
        <f t="shared" si="8"/>
        <v/>
      </c>
      <c r="F48" s="149" t="str">
        <f t="shared" si="9"/>
        <v/>
      </c>
      <c r="G48" s="149" t="str">
        <f t="shared" si="10"/>
        <v/>
      </c>
      <c r="H48" s="155" t="str">
        <f t="shared" si="11"/>
        <v/>
      </c>
      <c r="I48" s="216"/>
      <c r="J48" s="216"/>
      <c r="K48" s="156" t="str">
        <f t="shared" si="12"/>
        <v/>
      </c>
      <c r="L48" s="156" t="str">
        <f t="shared" si="13"/>
        <v/>
      </c>
      <c r="M48" s="156" t="str">
        <f t="shared" si="14"/>
        <v/>
      </c>
      <c r="N48" s="125"/>
      <c r="O48" s="125"/>
      <c r="P48" s="125"/>
      <c r="Q48" s="125"/>
    </row>
    <row r="49" spans="1:17" x14ac:dyDescent="0.2">
      <c r="A49" s="153" t="s">
        <v>354</v>
      </c>
      <c r="B49" s="125"/>
      <c r="C49" s="157"/>
      <c r="D49" s="215"/>
      <c r="E49" s="154" t="str">
        <f t="shared" si="8"/>
        <v/>
      </c>
      <c r="F49" s="149" t="str">
        <f t="shared" si="9"/>
        <v/>
      </c>
      <c r="G49" s="149" t="str">
        <f t="shared" si="10"/>
        <v/>
      </c>
      <c r="H49" s="155" t="str">
        <f t="shared" si="11"/>
        <v/>
      </c>
      <c r="I49" s="216"/>
      <c r="J49" s="216"/>
      <c r="K49" s="156" t="str">
        <f t="shared" si="12"/>
        <v/>
      </c>
      <c r="L49" s="156" t="str">
        <f t="shared" si="13"/>
        <v/>
      </c>
      <c r="M49" s="156" t="str">
        <f t="shared" si="14"/>
        <v/>
      </c>
      <c r="N49" s="125"/>
      <c r="O49" s="125"/>
      <c r="P49" s="125"/>
      <c r="Q49" s="125"/>
    </row>
    <row r="50" spans="1:17" x14ac:dyDescent="0.2">
      <c r="A50" s="153" t="s">
        <v>355</v>
      </c>
      <c r="B50" s="125"/>
      <c r="C50" s="157"/>
      <c r="D50" s="215"/>
      <c r="E50" s="154" t="str">
        <f t="shared" si="8"/>
        <v/>
      </c>
      <c r="F50" s="149" t="str">
        <f t="shared" si="9"/>
        <v/>
      </c>
      <c r="G50" s="149" t="str">
        <f t="shared" si="10"/>
        <v/>
      </c>
      <c r="H50" s="155" t="str">
        <f t="shared" si="11"/>
        <v/>
      </c>
      <c r="I50" s="216"/>
      <c r="J50" s="216"/>
      <c r="K50" s="156" t="str">
        <f t="shared" si="12"/>
        <v/>
      </c>
      <c r="L50" s="156" t="str">
        <f t="shared" si="13"/>
        <v/>
      </c>
      <c r="M50" s="156" t="str">
        <f t="shared" si="14"/>
        <v/>
      </c>
      <c r="N50" s="125"/>
      <c r="O50" s="125"/>
      <c r="P50" s="125"/>
      <c r="Q50" s="125"/>
    </row>
    <row r="51" spans="1:17" x14ac:dyDescent="0.2">
      <c r="A51" s="153" t="s">
        <v>356</v>
      </c>
      <c r="B51" s="125"/>
      <c r="C51" s="157"/>
      <c r="D51" s="215"/>
      <c r="E51" s="154" t="str">
        <f t="shared" si="8"/>
        <v/>
      </c>
      <c r="F51" s="149" t="str">
        <f t="shared" si="9"/>
        <v/>
      </c>
      <c r="G51" s="149" t="str">
        <f t="shared" si="10"/>
        <v/>
      </c>
      <c r="H51" s="155" t="str">
        <f t="shared" si="11"/>
        <v/>
      </c>
      <c r="I51" s="216"/>
      <c r="J51" s="216"/>
      <c r="K51" s="156" t="str">
        <f t="shared" si="12"/>
        <v/>
      </c>
      <c r="L51" s="156" t="str">
        <f t="shared" si="13"/>
        <v/>
      </c>
      <c r="M51" s="156" t="str">
        <f t="shared" si="14"/>
        <v/>
      </c>
      <c r="N51" s="125"/>
      <c r="O51" s="125"/>
      <c r="P51" s="125"/>
      <c r="Q51" s="125"/>
    </row>
    <row r="52" spans="1:17" x14ac:dyDescent="0.2">
      <c r="A52" s="153" t="s">
        <v>357</v>
      </c>
      <c r="B52" s="125"/>
      <c r="C52" s="157"/>
      <c r="D52" s="215"/>
      <c r="E52" s="154" t="str">
        <f t="shared" si="8"/>
        <v/>
      </c>
      <c r="F52" s="149" t="str">
        <f t="shared" si="9"/>
        <v/>
      </c>
      <c r="G52" s="149" t="str">
        <f t="shared" si="10"/>
        <v/>
      </c>
      <c r="H52" s="155" t="str">
        <f t="shared" si="11"/>
        <v/>
      </c>
      <c r="I52" s="216"/>
      <c r="J52" s="216"/>
      <c r="K52" s="156" t="str">
        <f t="shared" si="12"/>
        <v/>
      </c>
      <c r="L52" s="156" t="str">
        <f t="shared" si="13"/>
        <v/>
      </c>
      <c r="M52" s="156" t="str">
        <f t="shared" si="14"/>
        <v/>
      </c>
      <c r="N52" s="125"/>
      <c r="O52" s="125"/>
      <c r="P52" s="125"/>
      <c r="Q52" s="125"/>
    </row>
    <row r="53" spans="1:17" x14ac:dyDescent="0.2">
      <c r="A53" s="153" t="s">
        <v>358</v>
      </c>
      <c r="B53" s="125"/>
      <c r="C53" s="157"/>
      <c r="D53" s="215"/>
      <c r="E53" s="154" t="str">
        <f t="shared" si="8"/>
        <v/>
      </c>
      <c r="F53" s="149" t="str">
        <f t="shared" si="9"/>
        <v/>
      </c>
      <c r="G53" s="149" t="str">
        <f t="shared" si="10"/>
        <v/>
      </c>
      <c r="H53" s="155" t="str">
        <f t="shared" si="11"/>
        <v/>
      </c>
      <c r="I53" s="216"/>
      <c r="J53" s="216"/>
      <c r="K53" s="156" t="str">
        <f t="shared" si="12"/>
        <v/>
      </c>
      <c r="L53" s="156" t="str">
        <f t="shared" si="13"/>
        <v/>
      </c>
      <c r="M53" s="156" t="str">
        <f t="shared" si="14"/>
        <v/>
      </c>
      <c r="N53" s="125"/>
      <c r="O53" s="125"/>
      <c r="P53" s="125"/>
      <c r="Q53" s="125"/>
    </row>
    <row r="54" spans="1:17" x14ac:dyDescent="0.2">
      <c r="A54" s="153" t="s">
        <v>359</v>
      </c>
      <c r="B54" s="125"/>
      <c r="C54" s="157"/>
      <c r="D54" s="215"/>
      <c r="E54" s="154" t="str">
        <f t="shared" si="8"/>
        <v/>
      </c>
      <c r="F54" s="149" t="str">
        <f t="shared" si="9"/>
        <v/>
      </c>
      <c r="G54" s="149" t="str">
        <f t="shared" si="10"/>
        <v/>
      </c>
      <c r="H54" s="155" t="str">
        <f t="shared" si="11"/>
        <v/>
      </c>
      <c r="I54" s="216"/>
      <c r="J54" s="216"/>
      <c r="K54" s="156" t="str">
        <f t="shared" si="12"/>
        <v/>
      </c>
      <c r="L54" s="156" t="str">
        <f t="shared" si="13"/>
        <v/>
      </c>
      <c r="M54" s="156" t="str">
        <f t="shared" si="14"/>
        <v/>
      </c>
      <c r="N54" s="125"/>
      <c r="O54" s="125"/>
      <c r="P54" s="125"/>
      <c r="Q54" s="125"/>
    </row>
    <row r="55" spans="1:17" x14ac:dyDescent="0.2">
      <c r="A55" s="153" t="s">
        <v>360</v>
      </c>
      <c r="B55" s="125"/>
      <c r="C55" s="157"/>
      <c r="D55" s="215"/>
      <c r="E55" s="154" t="str">
        <f t="shared" si="8"/>
        <v/>
      </c>
      <c r="F55" s="149" t="str">
        <f t="shared" si="9"/>
        <v/>
      </c>
      <c r="G55" s="149" t="str">
        <f t="shared" si="10"/>
        <v/>
      </c>
      <c r="H55" s="155" t="str">
        <f t="shared" si="11"/>
        <v/>
      </c>
      <c r="I55" s="216"/>
      <c r="J55" s="216"/>
      <c r="K55" s="156" t="str">
        <f t="shared" si="12"/>
        <v/>
      </c>
      <c r="L55" s="156" t="str">
        <f t="shared" si="13"/>
        <v/>
      </c>
      <c r="M55" s="156" t="str">
        <f t="shared" si="14"/>
        <v/>
      </c>
      <c r="N55" s="125"/>
      <c r="O55" s="125"/>
      <c r="P55" s="125"/>
      <c r="Q55" s="125"/>
    </row>
    <row r="56" spans="1:17" x14ac:dyDescent="0.2">
      <c r="A56" s="153" t="s">
        <v>361</v>
      </c>
      <c r="B56" s="125"/>
      <c r="C56" s="157"/>
      <c r="D56" s="215"/>
      <c r="E56" s="154" t="str">
        <f t="shared" si="8"/>
        <v/>
      </c>
      <c r="F56" s="149" t="str">
        <f t="shared" si="9"/>
        <v/>
      </c>
      <c r="G56" s="149" t="str">
        <f t="shared" si="10"/>
        <v/>
      </c>
      <c r="H56" s="155" t="str">
        <f t="shared" si="11"/>
        <v/>
      </c>
      <c r="I56" s="216"/>
      <c r="J56" s="216"/>
      <c r="K56" s="156" t="str">
        <f t="shared" si="12"/>
        <v/>
      </c>
      <c r="L56" s="156" t="str">
        <f t="shared" si="13"/>
        <v/>
      </c>
      <c r="M56" s="156" t="str">
        <f t="shared" si="14"/>
        <v/>
      </c>
      <c r="N56" s="125"/>
      <c r="O56" s="125"/>
      <c r="P56" s="125"/>
      <c r="Q56" s="125"/>
    </row>
    <row r="57" spans="1:17" x14ac:dyDescent="0.2">
      <c r="A57" s="153" t="s">
        <v>362</v>
      </c>
      <c r="B57" s="125"/>
      <c r="C57" s="157"/>
      <c r="D57" s="215"/>
      <c r="E57" s="154" t="str">
        <f t="shared" si="8"/>
        <v/>
      </c>
      <c r="F57" s="149" t="str">
        <f t="shared" si="9"/>
        <v/>
      </c>
      <c r="G57" s="149" t="str">
        <f t="shared" si="10"/>
        <v/>
      </c>
      <c r="H57" s="155" t="str">
        <f t="shared" si="11"/>
        <v/>
      </c>
      <c r="I57" s="216"/>
      <c r="J57" s="216"/>
      <c r="K57" s="156" t="str">
        <f t="shared" si="12"/>
        <v/>
      </c>
      <c r="L57" s="156" t="str">
        <f t="shared" si="13"/>
        <v/>
      </c>
      <c r="M57" s="156" t="str">
        <f t="shared" si="14"/>
        <v/>
      </c>
      <c r="N57" s="125"/>
      <c r="O57" s="125"/>
      <c r="P57" s="125"/>
      <c r="Q57" s="125"/>
    </row>
    <row r="58" spans="1:17" x14ac:dyDescent="0.2">
      <c r="A58" s="153" t="s">
        <v>363</v>
      </c>
      <c r="B58" s="125"/>
      <c r="C58" s="157"/>
      <c r="D58" s="215"/>
      <c r="E58" s="154" t="str">
        <f t="shared" si="8"/>
        <v/>
      </c>
      <c r="F58" s="149" t="str">
        <f t="shared" si="9"/>
        <v/>
      </c>
      <c r="G58" s="149" t="str">
        <f t="shared" si="10"/>
        <v/>
      </c>
      <c r="H58" s="155" t="str">
        <f t="shared" si="11"/>
        <v/>
      </c>
      <c r="I58" s="216"/>
      <c r="J58" s="216"/>
      <c r="K58" s="156" t="str">
        <f t="shared" si="12"/>
        <v/>
      </c>
      <c r="L58" s="156" t="str">
        <f t="shared" si="13"/>
        <v/>
      </c>
      <c r="M58" s="156" t="str">
        <f t="shared" si="14"/>
        <v/>
      </c>
      <c r="N58" s="125"/>
      <c r="O58" s="125"/>
      <c r="P58" s="125"/>
      <c r="Q58" s="125"/>
    </row>
    <row r="59" spans="1:17" x14ac:dyDescent="0.2">
      <c r="A59" s="153" t="s">
        <v>364</v>
      </c>
      <c r="B59" s="125"/>
      <c r="C59" s="157"/>
      <c r="D59" s="215"/>
      <c r="E59" s="154" t="str">
        <f t="shared" si="8"/>
        <v/>
      </c>
      <c r="F59" s="149" t="str">
        <f t="shared" si="9"/>
        <v/>
      </c>
      <c r="G59" s="149" t="str">
        <f t="shared" si="10"/>
        <v/>
      </c>
      <c r="H59" s="155" t="str">
        <f t="shared" si="11"/>
        <v/>
      </c>
      <c r="I59" s="216"/>
      <c r="J59" s="216"/>
      <c r="K59" s="156" t="str">
        <f t="shared" si="12"/>
        <v/>
      </c>
      <c r="L59" s="156" t="str">
        <f t="shared" si="13"/>
        <v/>
      </c>
      <c r="M59" s="156" t="str">
        <f t="shared" si="14"/>
        <v/>
      </c>
      <c r="N59" s="125"/>
      <c r="O59" s="125"/>
      <c r="P59" s="125"/>
      <c r="Q59" s="125"/>
    </row>
    <row r="60" spans="1:17" x14ac:dyDescent="0.2">
      <c r="A60" s="153" t="s">
        <v>365</v>
      </c>
      <c r="B60" s="125"/>
      <c r="C60" s="157"/>
      <c r="D60" s="215"/>
      <c r="E60" s="154" t="str">
        <f t="shared" si="8"/>
        <v/>
      </c>
      <c r="F60" s="149" t="str">
        <f t="shared" si="9"/>
        <v/>
      </c>
      <c r="G60" s="149" t="str">
        <f t="shared" si="10"/>
        <v/>
      </c>
      <c r="H60" s="155" t="str">
        <f t="shared" si="11"/>
        <v/>
      </c>
      <c r="I60" s="216"/>
      <c r="J60" s="216"/>
      <c r="K60" s="156" t="str">
        <f t="shared" si="12"/>
        <v/>
      </c>
      <c r="L60" s="156" t="str">
        <f t="shared" si="13"/>
        <v/>
      </c>
      <c r="M60" s="156" t="str">
        <f t="shared" si="14"/>
        <v/>
      </c>
      <c r="N60" s="125"/>
      <c r="O60" s="125"/>
      <c r="P60" s="125"/>
      <c r="Q60" s="125"/>
    </row>
    <row r="61" spans="1:17" x14ac:dyDescent="0.2">
      <c r="A61" s="153" t="s">
        <v>366</v>
      </c>
      <c r="B61" s="125"/>
      <c r="C61" s="157"/>
      <c r="D61" s="215"/>
      <c r="E61" s="154" t="str">
        <f t="shared" si="8"/>
        <v/>
      </c>
      <c r="F61" s="149" t="str">
        <f t="shared" si="9"/>
        <v/>
      </c>
      <c r="G61" s="149" t="str">
        <f t="shared" si="10"/>
        <v/>
      </c>
      <c r="H61" s="155" t="str">
        <f t="shared" si="11"/>
        <v/>
      </c>
      <c r="I61" s="216"/>
      <c r="J61" s="216"/>
      <c r="K61" s="156" t="str">
        <f t="shared" si="12"/>
        <v/>
      </c>
      <c r="L61" s="156" t="str">
        <f t="shared" si="13"/>
        <v/>
      </c>
      <c r="M61" s="156" t="str">
        <f t="shared" si="14"/>
        <v/>
      </c>
      <c r="N61" s="125"/>
      <c r="O61" s="125"/>
      <c r="P61" s="125"/>
      <c r="Q61" s="125"/>
    </row>
    <row r="62" spans="1:17" x14ac:dyDescent="0.2">
      <c r="A62" s="153" t="s">
        <v>367</v>
      </c>
      <c r="B62" s="125"/>
      <c r="C62" s="157"/>
      <c r="D62" s="215"/>
      <c r="E62" s="154" t="str">
        <f t="shared" si="8"/>
        <v/>
      </c>
      <c r="F62" s="149" t="str">
        <f t="shared" si="9"/>
        <v/>
      </c>
      <c r="G62" s="149" t="str">
        <f t="shared" si="10"/>
        <v/>
      </c>
      <c r="H62" s="155" t="str">
        <f t="shared" si="11"/>
        <v/>
      </c>
      <c r="I62" s="216"/>
      <c r="J62" s="216"/>
      <c r="K62" s="156" t="str">
        <f t="shared" si="12"/>
        <v/>
      </c>
      <c r="L62" s="156" t="str">
        <f t="shared" si="13"/>
        <v/>
      </c>
      <c r="M62" s="156" t="str">
        <f t="shared" si="14"/>
        <v/>
      </c>
      <c r="N62" s="125"/>
      <c r="O62" s="125"/>
      <c r="P62" s="125"/>
      <c r="Q62" s="125"/>
    </row>
    <row r="63" spans="1:17" x14ac:dyDescent="0.2">
      <c r="A63" s="153" t="s">
        <v>368</v>
      </c>
      <c r="B63" s="125"/>
      <c r="C63" s="157"/>
      <c r="D63" s="215"/>
      <c r="E63" s="154" t="str">
        <f t="shared" si="8"/>
        <v/>
      </c>
      <c r="F63" s="149" t="str">
        <f t="shared" si="9"/>
        <v/>
      </c>
      <c r="G63" s="149" t="str">
        <f t="shared" si="10"/>
        <v/>
      </c>
      <c r="H63" s="155" t="str">
        <f t="shared" si="11"/>
        <v/>
      </c>
      <c r="I63" s="216"/>
      <c r="J63" s="216"/>
      <c r="K63" s="156" t="str">
        <f t="shared" si="12"/>
        <v/>
      </c>
      <c r="L63" s="156" t="str">
        <f t="shared" si="13"/>
        <v/>
      </c>
      <c r="M63" s="156" t="str">
        <f t="shared" si="14"/>
        <v/>
      </c>
      <c r="N63" s="125"/>
      <c r="O63" s="125"/>
      <c r="P63" s="125"/>
      <c r="Q63" s="125"/>
    </row>
    <row r="64" spans="1:17" x14ac:dyDescent="0.2">
      <c r="A64" s="153" t="s">
        <v>369</v>
      </c>
      <c r="B64" s="125"/>
      <c r="C64" s="157"/>
      <c r="D64" s="215"/>
      <c r="E64" s="154" t="str">
        <f t="shared" si="8"/>
        <v/>
      </c>
      <c r="F64" s="149" t="str">
        <f t="shared" si="9"/>
        <v/>
      </c>
      <c r="G64" s="149" t="str">
        <f t="shared" si="10"/>
        <v/>
      </c>
      <c r="H64" s="155" t="str">
        <f t="shared" si="11"/>
        <v/>
      </c>
      <c r="I64" s="216"/>
      <c r="J64" s="216"/>
      <c r="K64" s="156" t="str">
        <f t="shared" si="12"/>
        <v/>
      </c>
      <c r="L64" s="156" t="str">
        <f t="shared" si="13"/>
        <v/>
      </c>
      <c r="M64" s="156" t="str">
        <f t="shared" si="14"/>
        <v/>
      </c>
      <c r="N64" s="125"/>
      <c r="O64" s="125"/>
      <c r="P64" s="125"/>
      <c r="Q64" s="125"/>
    </row>
    <row r="65" spans="1:17" x14ac:dyDescent="0.2">
      <c r="A65" s="153" t="s">
        <v>370</v>
      </c>
      <c r="B65" s="125"/>
      <c r="C65" s="157"/>
      <c r="D65" s="215"/>
      <c r="E65" s="154" t="str">
        <f t="shared" si="8"/>
        <v/>
      </c>
      <c r="F65" s="149" t="str">
        <f t="shared" si="9"/>
        <v/>
      </c>
      <c r="G65" s="149" t="str">
        <f t="shared" si="10"/>
        <v/>
      </c>
      <c r="H65" s="155" t="str">
        <f t="shared" si="11"/>
        <v/>
      </c>
      <c r="I65" s="216"/>
      <c r="J65" s="216"/>
      <c r="K65" s="156" t="str">
        <f t="shared" si="12"/>
        <v/>
      </c>
      <c r="L65" s="156" t="str">
        <f t="shared" si="13"/>
        <v/>
      </c>
      <c r="M65" s="156" t="str">
        <f t="shared" si="14"/>
        <v/>
      </c>
      <c r="N65" s="125"/>
      <c r="O65" s="125"/>
      <c r="P65" s="125"/>
      <c r="Q65" s="125"/>
    </row>
    <row r="66" spans="1:17" x14ac:dyDescent="0.2">
      <c r="A66" s="153" t="s">
        <v>371</v>
      </c>
      <c r="B66" s="125"/>
      <c r="C66" s="157"/>
      <c r="D66" s="215"/>
      <c r="E66" s="154" t="str">
        <f t="shared" si="8"/>
        <v/>
      </c>
      <c r="F66" s="149" t="str">
        <f t="shared" si="9"/>
        <v/>
      </c>
      <c r="G66" s="149" t="str">
        <f t="shared" si="10"/>
        <v/>
      </c>
      <c r="H66" s="155" t="str">
        <f t="shared" si="11"/>
        <v/>
      </c>
      <c r="I66" s="216"/>
      <c r="J66" s="216"/>
      <c r="K66" s="156" t="str">
        <f t="shared" si="12"/>
        <v/>
      </c>
      <c r="L66" s="156" t="str">
        <f t="shared" si="13"/>
        <v/>
      </c>
      <c r="M66" s="156" t="str">
        <f t="shared" si="14"/>
        <v/>
      </c>
      <c r="N66" s="125"/>
      <c r="O66" s="125"/>
      <c r="P66" s="125"/>
      <c r="Q66" s="125"/>
    </row>
    <row r="67" spans="1:17" x14ac:dyDescent="0.2">
      <c r="A67" s="153" t="s">
        <v>372</v>
      </c>
      <c r="B67" s="125"/>
      <c r="C67" s="157"/>
      <c r="D67" s="215"/>
      <c r="E67" s="154" t="str">
        <f t="shared" si="8"/>
        <v/>
      </c>
      <c r="F67" s="149" t="str">
        <f t="shared" si="9"/>
        <v/>
      </c>
      <c r="G67" s="149" t="str">
        <f t="shared" si="10"/>
        <v/>
      </c>
      <c r="H67" s="155" t="str">
        <f t="shared" si="11"/>
        <v/>
      </c>
      <c r="I67" s="216"/>
      <c r="J67" s="216"/>
      <c r="K67" s="156" t="str">
        <f t="shared" si="12"/>
        <v/>
      </c>
      <c r="L67" s="156" t="str">
        <f t="shared" si="13"/>
        <v/>
      </c>
      <c r="M67" s="156" t="str">
        <f t="shared" si="14"/>
        <v/>
      </c>
      <c r="N67" s="125"/>
      <c r="O67" s="125"/>
      <c r="P67" s="125"/>
      <c r="Q67" s="125"/>
    </row>
    <row r="68" spans="1:17" x14ac:dyDescent="0.2">
      <c r="A68" s="153" t="s">
        <v>373</v>
      </c>
      <c r="B68" s="125"/>
      <c r="C68" s="157"/>
      <c r="D68" s="215"/>
      <c r="E68" s="154" t="str">
        <f t="shared" si="8"/>
        <v/>
      </c>
      <c r="F68" s="149" t="str">
        <f t="shared" si="9"/>
        <v/>
      </c>
      <c r="G68" s="149" t="str">
        <f t="shared" si="10"/>
        <v/>
      </c>
      <c r="H68" s="155" t="str">
        <f t="shared" si="11"/>
        <v/>
      </c>
      <c r="I68" s="216"/>
      <c r="J68" s="216"/>
      <c r="K68" s="156" t="str">
        <f t="shared" si="12"/>
        <v/>
      </c>
      <c r="L68" s="156" t="str">
        <f t="shared" si="13"/>
        <v/>
      </c>
      <c r="M68" s="156" t="str">
        <f t="shared" si="14"/>
        <v/>
      </c>
      <c r="N68" s="125"/>
      <c r="O68" s="125"/>
      <c r="P68" s="125"/>
      <c r="Q68" s="125"/>
    </row>
    <row r="69" spans="1:17" x14ac:dyDescent="0.2">
      <c r="A69" s="153" t="s">
        <v>374</v>
      </c>
      <c r="B69" s="125"/>
      <c r="C69" s="157"/>
      <c r="D69" s="215"/>
      <c r="E69" s="154" t="str">
        <f t="shared" si="8"/>
        <v/>
      </c>
      <c r="F69" s="149" t="str">
        <f t="shared" si="9"/>
        <v/>
      </c>
      <c r="G69" s="149" t="str">
        <f t="shared" si="10"/>
        <v/>
      </c>
      <c r="H69" s="155" t="str">
        <f t="shared" si="11"/>
        <v/>
      </c>
      <c r="I69" s="216"/>
      <c r="J69" s="216"/>
      <c r="K69" s="156" t="str">
        <f t="shared" si="12"/>
        <v/>
      </c>
      <c r="L69" s="156" t="str">
        <f t="shared" si="13"/>
        <v/>
      </c>
      <c r="M69" s="156" t="str">
        <f t="shared" si="14"/>
        <v/>
      </c>
      <c r="N69" s="125"/>
      <c r="O69" s="125"/>
      <c r="P69" s="125"/>
      <c r="Q69" s="125"/>
    </row>
    <row r="70" spans="1:17" x14ac:dyDescent="0.2">
      <c r="A70" s="153" t="s">
        <v>375</v>
      </c>
      <c r="B70" s="125"/>
      <c r="C70" s="157"/>
      <c r="D70" s="215"/>
      <c r="E70" s="154" t="str">
        <f t="shared" si="8"/>
        <v/>
      </c>
      <c r="F70" s="149" t="str">
        <f t="shared" si="9"/>
        <v/>
      </c>
      <c r="G70" s="149" t="str">
        <f t="shared" si="10"/>
        <v/>
      </c>
      <c r="H70" s="155" t="str">
        <f t="shared" si="11"/>
        <v/>
      </c>
      <c r="I70" s="216"/>
      <c r="J70" s="216"/>
      <c r="K70" s="156" t="str">
        <f t="shared" si="12"/>
        <v/>
      </c>
      <c r="L70" s="156" t="str">
        <f t="shared" si="13"/>
        <v/>
      </c>
      <c r="M70" s="156" t="str">
        <f t="shared" si="14"/>
        <v/>
      </c>
      <c r="N70" s="125"/>
      <c r="O70" s="125"/>
      <c r="P70" s="125"/>
      <c r="Q70" s="125"/>
    </row>
    <row r="71" spans="1:17" x14ac:dyDescent="0.2">
      <c r="A71" s="153" t="s">
        <v>376</v>
      </c>
      <c r="B71" s="125"/>
      <c r="C71" s="157"/>
      <c r="D71" s="215"/>
      <c r="E71" s="154" t="str">
        <f t="shared" si="8"/>
        <v/>
      </c>
      <c r="F71" s="149" t="str">
        <f t="shared" si="9"/>
        <v/>
      </c>
      <c r="G71" s="149" t="str">
        <f t="shared" si="10"/>
        <v/>
      </c>
      <c r="H71" s="155" t="str">
        <f t="shared" si="11"/>
        <v/>
      </c>
      <c r="I71" s="216"/>
      <c r="J71" s="216"/>
      <c r="K71" s="156" t="str">
        <f t="shared" si="12"/>
        <v/>
      </c>
      <c r="L71" s="156" t="str">
        <f t="shared" si="13"/>
        <v/>
      </c>
      <c r="M71" s="156" t="str">
        <f t="shared" si="14"/>
        <v/>
      </c>
      <c r="N71" s="125"/>
      <c r="O71" s="125"/>
      <c r="P71" s="125"/>
      <c r="Q71" s="125"/>
    </row>
    <row r="72" spans="1:17" x14ac:dyDescent="0.2">
      <c r="A72" s="153" t="s">
        <v>377</v>
      </c>
      <c r="B72" s="125"/>
      <c r="C72" s="157"/>
      <c r="D72" s="215"/>
      <c r="E72" s="154" t="str">
        <f t="shared" si="8"/>
        <v/>
      </c>
      <c r="F72" s="149" t="str">
        <f t="shared" si="9"/>
        <v/>
      </c>
      <c r="G72" s="149" t="str">
        <f t="shared" si="10"/>
        <v/>
      </c>
      <c r="H72" s="155" t="str">
        <f t="shared" si="11"/>
        <v/>
      </c>
      <c r="I72" s="216"/>
      <c r="J72" s="216"/>
      <c r="K72" s="156" t="str">
        <f t="shared" si="12"/>
        <v/>
      </c>
      <c r="L72" s="156" t="str">
        <f t="shared" si="13"/>
        <v/>
      </c>
      <c r="M72" s="156" t="str">
        <f t="shared" si="14"/>
        <v/>
      </c>
      <c r="N72" s="125"/>
      <c r="O72" s="125"/>
      <c r="P72" s="125"/>
      <c r="Q72" s="125"/>
    </row>
    <row r="73" spans="1:17" x14ac:dyDescent="0.2">
      <c r="A73" s="153" t="s">
        <v>378</v>
      </c>
      <c r="B73" s="125"/>
      <c r="C73" s="157"/>
      <c r="D73" s="215"/>
      <c r="E73" s="154" t="str">
        <f t="shared" si="8"/>
        <v/>
      </c>
      <c r="F73" s="149" t="str">
        <f t="shared" si="9"/>
        <v/>
      </c>
      <c r="G73" s="149" t="str">
        <f t="shared" si="10"/>
        <v/>
      </c>
      <c r="H73" s="155" t="str">
        <f t="shared" si="11"/>
        <v/>
      </c>
      <c r="I73" s="216"/>
      <c r="J73" s="216"/>
      <c r="K73" s="156" t="str">
        <f t="shared" si="12"/>
        <v/>
      </c>
      <c r="L73" s="156" t="str">
        <f t="shared" si="13"/>
        <v/>
      </c>
      <c r="M73" s="156" t="str">
        <f t="shared" si="14"/>
        <v/>
      </c>
      <c r="N73" s="125"/>
      <c r="O73" s="125"/>
      <c r="P73" s="125"/>
      <c r="Q73" s="125"/>
    </row>
    <row r="74" spans="1:17" x14ac:dyDescent="0.2">
      <c r="A74" s="153" t="s">
        <v>379</v>
      </c>
      <c r="B74" s="125"/>
      <c r="C74" s="157"/>
      <c r="D74" s="215"/>
      <c r="E74" s="154" t="str">
        <f t="shared" si="8"/>
        <v/>
      </c>
      <c r="F74" s="149" t="str">
        <f t="shared" si="9"/>
        <v/>
      </c>
      <c r="G74" s="149" t="str">
        <f t="shared" si="10"/>
        <v/>
      </c>
      <c r="H74" s="155" t="str">
        <f t="shared" si="11"/>
        <v/>
      </c>
      <c r="I74" s="216"/>
      <c r="J74" s="216"/>
      <c r="K74" s="156" t="str">
        <f t="shared" si="12"/>
        <v/>
      </c>
      <c r="L74" s="156" t="str">
        <f t="shared" si="13"/>
        <v/>
      </c>
      <c r="M74" s="156" t="str">
        <f t="shared" si="14"/>
        <v/>
      </c>
      <c r="N74" s="125"/>
      <c r="O74" s="125"/>
      <c r="P74" s="125"/>
      <c r="Q74" s="125"/>
    </row>
    <row r="75" spans="1:17" x14ac:dyDescent="0.2">
      <c r="A75" s="153" t="s">
        <v>380</v>
      </c>
      <c r="B75" s="125"/>
      <c r="C75" s="157"/>
      <c r="D75" s="215"/>
      <c r="E75" s="154" t="str">
        <f t="shared" si="8"/>
        <v/>
      </c>
      <c r="F75" s="149" t="str">
        <f t="shared" si="9"/>
        <v/>
      </c>
      <c r="G75" s="149" t="str">
        <f t="shared" si="10"/>
        <v/>
      </c>
      <c r="H75" s="155" t="str">
        <f t="shared" si="11"/>
        <v/>
      </c>
      <c r="I75" s="216"/>
      <c r="J75" s="216"/>
      <c r="K75" s="156" t="str">
        <f t="shared" si="12"/>
        <v/>
      </c>
      <c r="L75" s="156" t="str">
        <f t="shared" si="13"/>
        <v/>
      </c>
      <c r="M75" s="156" t="str">
        <f t="shared" si="14"/>
        <v/>
      </c>
      <c r="N75" s="125"/>
      <c r="O75" s="125"/>
      <c r="P75" s="125"/>
      <c r="Q75" s="125"/>
    </row>
  </sheetData>
  <sheetProtection algorithmName="SHA-512" hashValue="Qs3HBXJIqDvNj4UIusAckFSm4E6FHVu5O2eDNBi/mWY/YLi5onxs4hoFQRheq2KfK36SFoh1MM3T+yeT6pU7/Q==" saltValue="W4Jp16zYWcyrCl+ip/rfow==" spinCount="100000" sheet="1" objects="1" scenarios="1" formatCells="0" formatColumns="0" formatRows="0"/>
  <mergeCells count="2">
    <mergeCell ref="A29:A30"/>
    <mergeCell ref="K28:M28"/>
  </mergeCells>
  <phoneticPr fontId="3" type="noConversion"/>
  <conditionalFormatting sqref="H31:H75">
    <cfRule type="containsText" dxfId="0" priority="1" operator="containsText" text="nie dotyczy">
      <formula>NOT(ISERROR(SEARCH("nie dotyczy",H31)))</formula>
    </cfRule>
  </conditionalFormatting>
  <dataValidations count="2">
    <dataValidation type="list" allowBlank="1" showInputMessage="1" showErrorMessage="1" sqref="C31:C75" xr:uid="{38137DBB-1E47-7549-AE45-F2BFDDABEACF}">
      <formula1>$E$3:$E$17</formula1>
    </dataValidation>
    <dataValidation type="list" allowBlank="1" showInputMessage="1" showErrorMessage="1" sqref="D31:D75" xr:uid="{A9D5244E-08CD-7E42-9737-D542866D9C82}">
      <formula1>$B$18:$B$20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B100-2A73-1540-BCBB-F7F2FFEC55B6}">
  <dimension ref="A1:M127"/>
  <sheetViews>
    <sheetView topLeftCell="A15" workbookViewId="0">
      <selection activeCell="C34" sqref="C34"/>
    </sheetView>
  </sheetViews>
  <sheetFormatPr baseColWidth="10" defaultColWidth="11.1640625" defaultRowHeight="16" x14ac:dyDescent="0.2"/>
  <cols>
    <col min="3" max="3" width="17.6640625" customWidth="1"/>
    <col min="9" max="13" width="16.33203125" customWidth="1"/>
  </cols>
  <sheetData>
    <row r="1" spans="2:13" x14ac:dyDescent="0.2">
      <c r="B1" s="86" t="s">
        <v>167</v>
      </c>
      <c r="C1" s="91" t="s">
        <v>202</v>
      </c>
    </row>
    <row r="2" spans="2:13" x14ac:dyDescent="0.2">
      <c r="B2" s="90">
        <f>'Dane wejściowe'!C13</f>
        <v>0</v>
      </c>
      <c r="C2" s="92" t="e">
        <f>'Dane wejściowe'!#REF!</f>
        <v>#REF!</v>
      </c>
    </row>
    <row r="3" spans="2:13" x14ac:dyDescent="0.2">
      <c r="B3" s="90">
        <f>'Dane wejściowe'!C14</f>
        <v>0</v>
      </c>
      <c r="C3" s="92" t="e">
        <f>'Dane wejściowe'!#REF!</f>
        <v>#REF!</v>
      </c>
    </row>
    <row r="4" spans="2:13" x14ac:dyDescent="0.2">
      <c r="B4" s="90">
        <f>'Dane wejściowe'!C15</f>
        <v>0</v>
      </c>
      <c r="C4" s="92" t="e">
        <f>'Dane wejściowe'!#REF!</f>
        <v>#REF!</v>
      </c>
    </row>
    <row r="5" spans="2:13" x14ac:dyDescent="0.2">
      <c r="B5" s="90">
        <f>'Dane wejściowe'!C16</f>
        <v>0</v>
      </c>
      <c r="C5" s="92" t="e">
        <f>'Dane wejściowe'!#REF!</f>
        <v>#REF!</v>
      </c>
    </row>
    <row r="6" spans="2:13" x14ac:dyDescent="0.2">
      <c r="B6" s="90">
        <f>'Dane wejściowe'!C17</f>
        <v>0</v>
      </c>
      <c r="C6" s="92" t="e">
        <f>'Dane wejściowe'!#REF!</f>
        <v>#REF!</v>
      </c>
    </row>
    <row r="7" spans="2:13" x14ac:dyDescent="0.2">
      <c r="B7" s="90">
        <f>'Dane wejściowe'!C18</f>
        <v>0</v>
      </c>
      <c r="C7" s="92" t="e">
        <f>'Dane wejściowe'!#REF!</f>
        <v>#REF!</v>
      </c>
    </row>
    <row r="8" spans="2:13" x14ac:dyDescent="0.2">
      <c r="B8" s="90">
        <f>'Dane wejściowe'!C19</f>
        <v>0</v>
      </c>
      <c r="C8" s="92" t="e">
        <f>'Dane wejściowe'!#REF!</f>
        <v>#REF!</v>
      </c>
    </row>
    <row r="9" spans="2:13" x14ac:dyDescent="0.2">
      <c r="B9" s="90">
        <f>'Dane wejściowe'!C20</f>
        <v>0</v>
      </c>
      <c r="C9" s="92" t="e">
        <f>'Dane wejściowe'!#REF!</f>
        <v>#REF!</v>
      </c>
    </row>
    <row r="10" spans="2:13" x14ac:dyDescent="0.2">
      <c r="B10" s="90">
        <f>'Dane wejściowe'!C21</f>
        <v>0</v>
      </c>
      <c r="C10" s="92" t="e">
        <f>'Dane wejściowe'!#REF!</f>
        <v>#REF!</v>
      </c>
    </row>
    <row r="11" spans="2:13" x14ac:dyDescent="0.2">
      <c r="B11" s="90">
        <f>'Dane wejściowe'!C22</f>
        <v>0</v>
      </c>
      <c r="C11" s="92" t="e">
        <f>'Dane wejściowe'!#REF!</f>
        <v>#REF!</v>
      </c>
    </row>
    <row r="12" spans="2:13" ht="17" thickBot="1" x14ac:dyDescent="0.25">
      <c r="B12" s="87">
        <f>'Dane wejściowe'!C23</f>
        <v>0</v>
      </c>
      <c r="C12" s="88" t="e">
        <f>'Dane wejściowe'!#REF!</f>
        <v>#REF!</v>
      </c>
    </row>
    <row r="15" spans="2:13" x14ac:dyDescent="0.2">
      <c r="H15" t="s">
        <v>241</v>
      </c>
      <c r="I15" t="s">
        <v>241</v>
      </c>
      <c r="J15" t="s">
        <v>241</v>
      </c>
      <c r="K15" t="s">
        <v>241</v>
      </c>
      <c r="L15" t="s">
        <v>241</v>
      </c>
      <c r="M15" t="s">
        <v>241</v>
      </c>
    </row>
    <row r="16" spans="2:13" x14ac:dyDescent="0.2">
      <c r="C16" s="94" t="s">
        <v>167</v>
      </c>
      <c r="D16" s="93" t="s">
        <v>186</v>
      </c>
      <c r="E16" s="93" t="s">
        <v>185</v>
      </c>
      <c r="F16" t="str">
        <f>'Dane wejściowe'!E27</f>
        <v>Rodzaj pomocy</v>
      </c>
      <c r="G16" t="str">
        <f>'Dane wejściowe'!F27</f>
        <v>Wielkość podmiotu</v>
      </c>
      <c r="H16" t="str">
        <f>'Dane wejściowe'!G27</f>
        <v>Bez pomocy</v>
      </c>
      <c r="I16" t="str">
        <f>'Dane wejściowe'!$H$27</f>
        <v>pomoc de minimis</v>
      </c>
      <c r="J16" t="str">
        <f>'Dane wejściowe'!$I$27</f>
        <v>Termomodernizacja - Art. 38 GBER</v>
      </c>
      <c r="K16" t="str">
        <f>'Dane wejściowe'!$J$27</f>
        <v>OZE - Art. 41 lit. A GBER</v>
      </c>
      <c r="L16" t="str">
        <f>'Dane wejściowe'!$K$27</f>
        <v>OZE - Art. 41 lit. B GBER</v>
      </c>
      <c r="M16" t="str">
        <f>'Dane wejściowe'!L27</f>
        <v>OZE - Art. 41 lit. C GBER</v>
      </c>
    </row>
    <row r="17" spans="1:13" x14ac:dyDescent="0.2">
      <c r="A17" s="94" t="s">
        <v>170</v>
      </c>
      <c r="B17" s="94" t="str">
        <f>IF(C17=0,"",A17)</f>
        <v/>
      </c>
      <c r="C17" s="85">
        <f>'Dane wejściowe'!D28</f>
        <v>0</v>
      </c>
      <c r="D17" s="85">
        <f>'Dane wejściowe'!E28</f>
        <v>0</v>
      </c>
      <c r="E17" s="85">
        <f>'Dane wejściowe'!C28</f>
        <v>0</v>
      </c>
      <c r="F17">
        <f>'Dane wejściowe'!$E$28</f>
        <v>0</v>
      </c>
      <c r="G17" t="str">
        <f>'Dane wejściowe'!$F$28</f>
        <v/>
      </c>
      <c r="H17" s="89" t="str">
        <f>'Dane wejściowe'!$G$28</f>
        <v/>
      </c>
      <c r="I17" s="89" t="str">
        <f>'Dane wejściowe'!$H$28</f>
        <v/>
      </c>
      <c r="J17" s="89" t="str">
        <f>'Dane wejściowe'!$I$28</f>
        <v/>
      </c>
      <c r="K17" s="89" t="str">
        <f>'Dane wejściowe'!$J$28</f>
        <v/>
      </c>
      <c r="L17" s="89" t="str">
        <f>'Dane wejściowe'!$K$28</f>
        <v/>
      </c>
      <c r="M17" s="89" t="str">
        <f>'Dane wejściowe'!$L$28</f>
        <v/>
      </c>
    </row>
    <row r="18" spans="1:13" x14ac:dyDescent="0.2">
      <c r="A18" s="94" t="s">
        <v>171</v>
      </c>
      <c r="B18" s="94" t="str">
        <f t="shared" ref="B18:B31" si="0">IF(C18=0,"",A18)</f>
        <v/>
      </c>
      <c r="C18" s="85">
        <f>'Dane wejściowe'!D29</f>
        <v>0</v>
      </c>
      <c r="D18" s="85">
        <f>'Dane wejściowe'!E29</f>
        <v>0</v>
      </c>
      <c r="E18" s="85">
        <f>'Dane wejściowe'!C29</f>
        <v>0</v>
      </c>
      <c r="F18">
        <f>'Dane wejściowe'!$E$29</f>
        <v>0</v>
      </c>
      <c r="G18" t="str">
        <f>'Dane wejściowe'!F29</f>
        <v/>
      </c>
      <c r="H18" s="89" t="str">
        <f>'Dane wejściowe'!$G$29</f>
        <v/>
      </c>
      <c r="I18" s="89" t="str">
        <f>'Dane wejściowe'!$H$29</f>
        <v/>
      </c>
      <c r="J18" s="89" t="str">
        <f>'Dane wejściowe'!$I$29</f>
        <v/>
      </c>
      <c r="K18" s="89" t="str">
        <f>'Dane wejściowe'!$J$29</f>
        <v/>
      </c>
      <c r="L18" t="str">
        <f>'Dane wejściowe'!K29</f>
        <v/>
      </c>
      <c r="M18" t="str">
        <f>'Dane wejściowe'!L29</f>
        <v/>
      </c>
    </row>
    <row r="19" spans="1:13" x14ac:dyDescent="0.2">
      <c r="A19" s="94" t="s">
        <v>172</v>
      </c>
      <c r="B19" s="94" t="str">
        <f t="shared" si="0"/>
        <v/>
      </c>
      <c r="C19" s="85">
        <f>'Dane wejściowe'!D30</f>
        <v>0</v>
      </c>
      <c r="D19" s="85">
        <f>'Dane wejściowe'!E30</f>
        <v>0</v>
      </c>
      <c r="E19" s="85">
        <f>'Dane wejściowe'!C30</f>
        <v>0</v>
      </c>
      <c r="F19">
        <f>'Dane wejściowe'!$E$30</f>
        <v>0</v>
      </c>
      <c r="G19" t="str">
        <f>'Dane wejściowe'!F30</f>
        <v/>
      </c>
      <c r="H19" t="str">
        <f>'Dane wejściowe'!G30</f>
        <v/>
      </c>
      <c r="I19" s="89" t="str">
        <f>'Dane wejściowe'!$H$30</f>
        <v/>
      </c>
      <c r="J19" s="89" t="str">
        <f>'Dane wejściowe'!$I$30</f>
        <v/>
      </c>
      <c r="K19" s="89" t="str">
        <f>'Dane wejściowe'!$J$30</f>
        <v/>
      </c>
      <c r="L19" t="str">
        <f>'Dane wejściowe'!K30</f>
        <v/>
      </c>
      <c r="M19" t="str">
        <f>'Dane wejściowe'!L30</f>
        <v/>
      </c>
    </row>
    <row r="20" spans="1:13" x14ac:dyDescent="0.2">
      <c r="A20" s="94" t="s">
        <v>173</v>
      </c>
      <c r="B20" s="94" t="str">
        <f t="shared" si="0"/>
        <v/>
      </c>
      <c r="C20" s="85">
        <f>'Dane wejściowe'!D31</f>
        <v>0</v>
      </c>
      <c r="D20" s="85">
        <f>'Dane wejściowe'!E31</f>
        <v>0</v>
      </c>
      <c r="E20" s="85">
        <f>'Dane wejściowe'!C31</f>
        <v>0</v>
      </c>
      <c r="F20">
        <f>'Dane wejściowe'!$E$31</f>
        <v>0</v>
      </c>
      <c r="G20" t="str">
        <f>'Dane wejściowe'!F31</f>
        <v/>
      </c>
      <c r="H20" t="str">
        <f>'Dane wejściowe'!G31</f>
        <v/>
      </c>
      <c r="I20" s="89" t="str">
        <f>'Dane wejściowe'!$H$31</f>
        <v/>
      </c>
      <c r="J20" s="89" t="str">
        <f>'Dane wejściowe'!$I$31</f>
        <v/>
      </c>
      <c r="K20" s="89" t="str">
        <f>'Dane wejściowe'!$J$31</f>
        <v/>
      </c>
      <c r="L20" s="89" t="str">
        <f>'Dane wejściowe'!K31</f>
        <v/>
      </c>
      <c r="M20" s="89" t="str">
        <f>'Dane wejściowe'!$L$31</f>
        <v/>
      </c>
    </row>
    <row r="21" spans="1:13" x14ac:dyDescent="0.2">
      <c r="A21" s="94" t="s">
        <v>174</v>
      </c>
      <c r="B21" s="94" t="str">
        <f t="shared" si="0"/>
        <v/>
      </c>
      <c r="C21" s="85">
        <f>'Dane wejściowe'!D32</f>
        <v>0</v>
      </c>
      <c r="D21" s="85">
        <f>'Dane wejściowe'!E32</f>
        <v>0</v>
      </c>
      <c r="E21" s="85">
        <f>'Dane wejściowe'!C32</f>
        <v>0</v>
      </c>
      <c r="F21">
        <f>'Dane wejściowe'!$E$32</f>
        <v>0</v>
      </c>
      <c r="G21" t="str">
        <f>'Dane wejściowe'!F32</f>
        <v/>
      </c>
      <c r="H21" t="str">
        <f>'Dane wejściowe'!G32</f>
        <v/>
      </c>
      <c r="I21" s="89" t="str">
        <f>'Dane wejściowe'!$H$32</f>
        <v/>
      </c>
      <c r="J21" s="89" t="str">
        <f>'Dane wejściowe'!$I$32</f>
        <v/>
      </c>
      <c r="K21" s="89" t="str">
        <f>'Dane wejściowe'!$J$32</f>
        <v/>
      </c>
      <c r="L21" s="89" t="str">
        <f>'Dane wejściowe'!$K$32</f>
        <v/>
      </c>
      <c r="M21" s="89" t="str">
        <f>'Dane wejściowe'!$L$32</f>
        <v/>
      </c>
    </row>
    <row r="22" spans="1:13" x14ac:dyDescent="0.2">
      <c r="A22" s="94" t="s">
        <v>175</v>
      </c>
      <c r="B22" s="94" t="str">
        <f t="shared" si="0"/>
        <v/>
      </c>
      <c r="C22" s="85">
        <f>'Dane wejściowe'!D33</f>
        <v>0</v>
      </c>
      <c r="D22" s="85">
        <f>'Dane wejściowe'!E33</f>
        <v>0</v>
      </c>
      <c r="E22" s="85">
        <f>'Dane wejściowe'!C33</f>
        <v>0</v>
      </c>
      <c r="F22">
        <f>'Dane wejściowe'!$E$33</f>
        <v>0</v>
      </c>
      <c r="G22" t="str">
        <f>'Dane wejściowe'!F33</f>
        <v/>
      </c>
      <c r="H22" t="str">
        <f>'Dane wejściowe'!G33</f>
        <v/>
      </c>
      <c r="I22" s="89" t="str">
        <f>'Dane wejściowe'!$H$33</f>
        <v/>
      </c>
      <c r="J22" s="89" t="str">
        <f>'Dane wejściowe'!$I$33</f>
        <v/>
      </c>
      <c r="K22" s="89" t="str">
        <f>'Dane wejściowe'!$J$33</f>
        <v/>
      </c>
      <c r="L22" t="str">
        <f>'Dane wejściowe'!K33</f>
        <v/>
      </c>
      <c r="M22" t="str">
        <f>'Dane wejściowe'!L33</f>
        <v/>
      </c>
    </row>
    <row r="23" spans="1:13" x14ac:dyDescent="0.2">
      <c r="A23" s="94" t="s">
        <v>176</v>
      </c>
      <c r="B23" s="94" t="str">
        <f t="shared" si="0"/>
        <v/>
      </c>
      <c r="C23" s="85">
        <f>'Dane wejściowe'!D34</f>
        <v>0</v>
      </c>
      <c r="D23" s="85">
        <f>'Dane wejściowe'!E34</f>
        <v>0</v>
      </c>
      <c r="E23" s="85">
        <f>'Dane wejściowe'!C34</f>
        <v>0</v>
      </c>
      <c r="F23">
        <f>'Dane wejściowe'!$E$34</f>
        <v>0</v>
      </c>
      <c r="G23" t="str">
        <f>'Dane wejściowe'!F34</f>
        <v/>
      </c>
      <c r="H23" t="str">
        <f>'Dane wejściowe'!G34</f>
        <v/>
      </c>
      <c r="I23" s="89" t="str">
        <f>'Dane wejściowe'!$H$34</f>
        <v/>
      </c>
      <c r="J23" s="89" t="str">
        <f>'Dane wejściowe'!$I$34</f>
        <v/>
      </c>
      <c r="K23" s="89" t="str">
        <f>'Dane wejściowe'!$J$34</f>
        <v/>
      </c>
      <c r="L23" t="str">
        <f>'Dane wejściowe'!K34</f>
        <v/>
      </c>
      <c r="M23" t="str">
        <f>'Dane wejściowe'!L34</f>
        <v/>
      </c>
    </row>
    <row r="24" spans="1:13" x14ac:dyDescent="0.2">
      <c r="A24" s="94" t="s">
        <v>177</v>
      </c>
      <c r="B24" s="94" t="str">
        <f t="shared" si="0"/>
        <v/>
      </c>
      <c r="C24" s="85">
        <f>'Dane wejściowe'!D35</f>
        <v>0</v>
      </c>
      <c r="D24" s="85">
        <f>'Dane wejściowe'!E35</f>
        <v>0</v>
      </c>
      <c r="E24" s="85">
        <f>'Dane wejściowe'!C35</f>
        <v>0</v>
      </c>
      <c r="F24">
        <f>'Dane wejściowe'!$E$35</f>
        <v>0</v>
      </c>
      <c r="G24" t="str">
        <f>'Dane wejściowe'!F35</f>
        <v/>
      </c>
      <c r="H24" t="str">
        <f>'Dane wejściowe'!G35</f>
        <v/>
      </c>
      <c r="I24" s="89" t="str">
        <f>'Dane wejściowe'!$H$35</f>
        <v/>
      </c>
      <c r="J24" s="89" t="str">
        <f>'Dane wejściowe'!$I$35</f>
        <v/>
      </c>
      <c r="K24" s="89" t="str">
        <f>'Dane wejściowe'!$J$35</f>
        <v/>
      </c>
      <c r="L24" t="str">
        <f>'Dane wejściowe'!K35</f>
        <v/>
      </c>
      <c r="M24" t="str">
        <f>'Dane wejściowe'!L35</f>
        <v/>
      </c>
    </row>
    <row r="25" spans="1:13" x14ac:dyDescent="0.2">
      <c r="A25" s="94" t="s">
        <v>178</v>
      </c>
      <c r="B25" s="94" t="str">
        <f t="shared" si="0"/>
        <v/>
      </c>
      <c r="C25" s="85">
        <f>'Dane wejściowe'!D36</f>
        <v>0</v>
      </c>
      <c r="D25" s="85">
        <f>'Dane wejściowe'!E36</f>
        <v>0</v>
      </c>
      <c r="E25" s="85">
        <f>'Dane wejściowe'!C36</f>
        <v>0</v>
      </c>
      <c r="F25">
        <f>'Dane wejściowe'!$E$36</f>
        <v>0</v>
      </c>
      <c r="G25" t="str">
        <f>'Dane wejściowe'!F36</f>
        <v/>
      </c>
      <c r="H25" t="str">
        <f>'Dane wejściowe'!G36</f>
        <v/>
      </c>
      <c r="I25" s="89" t="str">
        <f>'Dane wejściowe'!$H$36</f>
        <v/>
      </c>
      <c r="J25" s="89" t="str">
        <f>'Dane wejściowe'!$I$36</f>
        <v/>
      </c>
      <c r="K25" s="89" t="str">
        <f>'Dane wejściowe'!$J$36</f>
        <v/>
      </c>
      <c r="L25" t="str">
        <f>'Dane wejściowe'!K36</f>
        <v/>
      </c>
      <c r="M25" t="str">
        <f>'Dane wejściowe'!L36</f>
        <v/>
      </c>
    </row>
    <row r="26" spans="1:13" x14ac:dyDescent="0.2">
      <c r="A26" s="94" t="s">
        <v>179</v>
      </c>
      <c r="B26" s="94" t="str">
        <f t="shared" si="0"/>
        <v/>
      </c>
      <c r="C26" s="85">
        <f>'Dane wejściowe'!D37</f>
        <v>0</v>
      </c>
      <c r="D26" s="85">
        <f>'Dane wejściowe'!E37</f>
        <v>0</v>
      </c>
      <c r="E26" s="85">
        <f>'Dane wejściowe'!C37</f>
        <v>0</v>
      </c>
      <c r="F26">
        <f>'Dane wejściowe'!$E$37</f>
        <v>0</v>
      </c>
      <c r="G26" t="str">
        <f>'Dane wejściowe'!F37</f>
        <v/>
      </c>
      <c r="H26" t="str">
        <f>'Dane wejściowe'!G37</f>
        <v/>
      </c>
      <c r="I26" s="89" t="str">
        <f>'Dane wejściowe'!$H$37</f>
        <v/>
      </c>
      <c r="J26" s="89" t="str">
        <f>'Dane wejściowe'!$I$37</f>
        <v/>
      </c>
      <c r="K26" s="89" t="str">
        <f>'Dane wejściowe'!$J$37</f>
        <v/>
      </c>
      <c r="L26" t="str">
        <f>'Dane wejściowe'!K37</f>
        <v/>
      </c>
      <c r="M26" t="str">
        <f>'Dane wejściowe'!L37</f>
        <v/>
      </c>
    </row>
    <row r="27" spans="1:13" x14ac:dyDescent="0.2">
      <c r="A27" s="94" t="s">
        <v>180</v>
      </c>
      <c r="B27" s="94" t="str">
        <f t="shared" si="0"/>
        <v/>
      </c>
      <c r="C27" s="85">
        <f>'Dane wejściowe'!D38</f>
        <v>0</v>
      </c>
      <c r="D27" s="85">
        <f>'Dane wejściowe'!E38</f>
        <v>0</v>
      </c>
      <c r="E27" s="85">
        <f>'Dane wejściowe'!C38</f>
        <v>0</v>
      </c>
      <c r="F27">
        <f>'Dane wejściowe'!$E$38</f>
        <v>0</v>
      </c>
      <c r="G27" t="str">
        <f>'Dane wejściowe'!F38</f>
        <v/>
      </c>
      <c r="H27" t="str">
        <f>'Dane wejściowe'!G38</f>
        <v/>
      </c>
      <c r="I27" s="89" t="str">
        <f>'Dane wejściowe'!$H$38</f>
        <v/>
      </c>
      <c r="J27" s="89" t="str">
        <f>'Dane wejściowe'!$I$38</f>
        <v/>
      </c>
      <c r="K27" s="89" t="str">
        <f>'Dane wejściowe'!$J$38</f>
        <v/>
      </c>
      <c r="L27" t="str">
        <f>'Dane wejściowe'!K38</f>
        <v/>
      </c>
      <c r="M27" t="str">
        <f>'Dane wejściowe'!L38</f>
        <v/>
      </c>
    </row>
    <row r="28" spans="1:13" x14ac:dyDescent="0.2">
      <c r="A28" s="94" t="s">
        <v>181</v>
      </c>
      <c r="B28" s="94" t="str">
        <f t="shared" si="0"/>
        <v/>
      </c>
      <c r="C28" s="85">
        <f>'Dane wejściowe'!D39</f>
        <v>0</v>
      </c>
      <c r="D28" s="85">
        <f>'Dane wejściowe'!E39</f>
        <v>0</v>
      </c>
      <c r="E28" s="85">
        <f>'Dane wejściowe'!C39</f>
        <v>0</v>
      </c>
      <c r="F28">
        <f>'Dane wejściowe'!$E$39</f>
        <v>0</v>
      </c>
      <c r="G28" t="str">
        <f>'Dane wejściowe'!F39</f>
        <v/>
      </c>
      <c r="H28" t="str">
        <f>'Dane wejściowe'!G39</f>
        <v/>
      </c>
      <c r="I28" s="89" t="str">
        <f>'Dane wejściowe'!$H$39</f>
        <v/>
      </c>
      <c r="J28" s="89" t="str">
        <f>'Dane wejściowe'!$I$39</f>
        <v/>
      </c>
      <c r="K28" s="89" t="str">
        <f>'Dane wejściowe'!$J$39</f>
        <v/>
      </c>
      <c r="L28" t="str">
        <f>'Dane wejściowe'!K39</f>
        <v/>
      </c>
      <c r="M28" t="str">
        <f>'Dane wejściowe'!L39</f>
        <v/>
      </c>
    </row>
    <row r="29" spans="1:13" x14ac:dyDescent="0.2">
      <c r="A29" s="94" t="s">
        <v>182</v>
      </c>
      <c r="B29" s="94" t="str">
        <f t="shared" si="0"/>
        <v/>
      </c>
      <c r="C29" s="85">
        <f>'Dane wejściowe'!D40</f>
        <v>0</v>
      </c>
      <c r="D29" s="85">
        <f>'Dane wejściowe'!E40</f>
        <v>0</v>
      </c>
      <c r="E29" s="85">
        <f>'Dane wejściowe'!C40</f>
        <v>0</v>
      </c>
      <c r="F29">
        <f>'Dane wejściowe'!$E$40</f>
        <v>0</v>
      </c>
      <c r="G29" t="str">
        <f>'Dane wejściowe'!F40</f>
        <v/>
      </c>
      <c r="H29" t="str">
        <f>'Dane wejściowe'!G40</f>
        <v/>
      </c>
      <c r="I29" s="89" t="str">
        <f>'Dane wejściowe'!$H$40</f>
        <v/>
      </c>
      <c r="J29" s="89" t="str">
        <f>'Dane wejściowe'!$I$40</f>
        <v/>
      </c>
      <c r="K29" s="89" t="str">
        <f>'Dane wejściowe'!$J$40</f>
        <v/>
      </c>
      <c r="L29" t="str">
        <f>'Dane wejściowe'!K40</f>
        <v/>
      </c>
      <c r="M29" t="str">
        <f>'Dane wejściowe'!L40</f>
        <v/>
      </c>
    </row>
    <row r="30" spans="1:13" x14ac:dyDescent="0.2">
      <c r="A30" s="94" t="s">
        <v>183</v>
      </c>
      <c r="B30" s="94" t="str">
        <f t="shared" si="0"/>
        <v/>
      </c>
      <c r="C30" s="85">
        <f>'Dane wejściowe'!D41</f>
        <v>0</v>
      </c>
      <c r="D30" s="85">
        <f>'Dane wejściowe'!E41</f>
        <v>0</v>
      </c>
      <c r="E30" s="85">
        <f>'Dane wejściowe'!C41</f>
        <v>0</v>
      </c>
      <c r="F30">
        <f>'Dane wejściowe'!$E$41</f>
        <v>0</v>
      </c>
      <c r="G30" t="str">
        <f>'Dane wejściowe'!F41</f>
        <v/>
      </c>
      <c r="H30" t="str">
        <f>'Dane wejściowe'!G41</f>
        <v/>
      </c>
      <c r="I30" s="89" t="str">
        <f>'Dane wejściowe'!$H$41</f>
        <v/>
      </c>
      <c r="J30" s="89" t="str">
        <f>'Dane wejściowe'!$I$41</f>
        <v/>
      </c>
      <c r="K30" s="89" t="str">
        <f>'Dane wejściowe'!$J$41</f>
        <v/>
      </c>
      <c r="L30" t="str">
        <f>'Dane wejściowe'!K41</f>
        <v/>
      </c>
      <c r="M30" t="str">
        <f>'Dane wejściowe'!L41</f>
        <v/>
      </c>
    </row>
    <row r="31" spans="1:13" x14ac:dyDescent="0.2">
      <c r="A31" s="94" t="s">
        <v>184</v>
      </c>
      <c r="B31" s="94" t="str">
        <f t="shared" si="0"/>
        <v/>
      </c>
      <c r="C31" s="85">
        <f>'Dane wejściowe'!D42</f>
        <v>0</v>
      </c>
      <c r="D31" s="85">
        <f>'Dane wejściowe'!E42</f>
        <v>0</v>
      </c>
      <c r="E31" s="85">
        <f>'Dane wejściowe'!C42</f>
        <v>0</v>
      </c>
      <c r="F31">
        <f>'Dane wejściowe'!$E$42</f>
        <v>0</v>
      </c>
      <c r="G31" t="str">
        <f>'Dane wejściowe'!F42</f>
        <v/>
      </c>
      <c r="H31" t="str">
        <f>'Dane wejściowe'!G42</f>
        <v/>
      </c>
      <c r="I31" s="89" t="str">
        <f>'Dane wejściowe'!$H$42</f>
        <v/>
      </c>
      <c r="J31" s="89" t="str">
        <f>'Dane wejściowe'!$I$42</f>
        <v/>
      </c>
      <c r="K31" s="89" t="str">
        <f>'Dane wejściowe'!$J$42</f>
        <v/>
      </c>
      <c r="L31" t="str">
        <f>'Dane wejściowe'!K42</f>
        <v/>
      </c>
      <c r="M31" t="str">
        <f>'Dane wejściowe'!L42</f>
        <v/>
      </c>
    </row>
    <row r="35" spans="1:13" x14ac:dyDescent="0.2"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">
      <c r="C36" s="105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x14ac:dyDescent="0.2">
      <c r="A37" t="s">
        <v>240</v>
      </c>
      <c r="C37" s="105" t="str">
        <f>$F$16</f>
        <v>Rodzaj pomocy</v>
      </c>
      <c r="D37" s="93" t="s">
        <v>242</v>
      </c>
      <c r="E37" s="93"/>
      <c r="F37" s="93"/>
      <c r="G37" s="93"/>
      <c r="H37" s="93"/>
      <c r="I37" s="93"/>
      <c r="J37" s="93"/>
      <c r="K37" s="93"/>
      <c r="L37" s="93"/>
      <c r="M37" s="93"/>
    </row>
    <row r="38" spans="1:13" x14ac:dyDescent="0.2">
      <c r="A38" t="str">
        <f>B38&amp;C38</f>
        <v>Bez pomocy</v>
      </c>
      <c r="B38" t="str">
        <f>$B$17</f>
        <v/>
      </c>
      <c r="C38" t="str">
        <f>$H$16</f>
        <v>Bez pomocy</v>
      </c>
      <c r="D38" s="106" t="str">
        <f>'Dane wejściowe'!$G$28</f>
        <v/>
      </c>
    </row>
    <row r="39" spans="1:13" x14ac:dyDescent="0.2">
      <c r="A39" t="str">
        <f t="shared" ref="A39:A102" si="1">B39&amp;C39</f>
        <v>pomoc de minimis</v>
      </c>
      <c r="B39" t="str">
        <f>$B$17</f>
        <v/>
      </c>
      <c r="C39" t="str">
        <f>$I$16</f>
        <v>pomoc de minimis</v>
      </c>
      <c r="D39" s="106" t="str">
        <f>'Dane wejściowe'!$H$28</f>
        <v/>
      </c>
    </row>
    <row r="40" spans="1:13" x14ac:dyDescent="0.2">
      <c r="A40" t="str">
        <f t="shared" si="1"/>
        <v>Termomodernizacja - Art. 38 GBER</v>
      </c>
      <c r="B40" t="str">
        <f>B39</f>
        <v/>
      </c>
      <c r="C40" t="str">
        <f>$J$16</f>
        <v>Termomodernizacja - Art. 38 GBER</v>
      </c>
      <c r="D40" s="106" t="str">
        <f>'Dane wejściowe'!$I$28</f>
        <v/>
      </c>
    </row>
    <row r="41" spans="1:13" x14ac:dyDescent="0.2">
      <c r="A41" t="str">
        <f t="shared" si="1"/>
        <v>OZE - Art. 41 lit. A GBER</v>
      </c>
      <c r="B41" t="str">
        <f t="shared" ref="B41:B43" si="2">B40</f>
        <v/>
      </c>
      <c r="C41" t="str">
        <f>$K$16</f>
        <v>OZE - Art. 41 lit. A GBER</v>
      </c>
      <c r="D41" s="106" t="str">
        <f>'Dane wejściowe'!$J$28</f>
        <v/>
      </c>
    </row>
    <row r="42" spans="1:13" x14ac:dyDescent="0.2">
      <c r="A42" t="str">
        <f t="shared" si="1"/>
        <v>OZE - Art. 41 lit. B GBER</v>
      </c>
      <c r="B42" t="str">
        <f t="shared" si="2"/>
        <v/>
      </c>
      <c r="C42" t="str">
        <f>$L$16</f>
        <v>OZE - Art. 41 lit. B GBER</v>
      </c>
      <c r="D42" s="106" t="str">
        <f>'Dane wejściowe'!$K$28</f>
        <v/>
      </c>
    </row>
    <row r="43" spans="1:13" x14ac:dyDescent="0.2">
      <c r="A43" t="str">
        <f t="shared" si="1"/>
        <v>OZE - Art. 41 lit. C GBER</v>
      </c>
      <c r="B43" t="str">
        <f t="shared" si="2"/>
        <v/>
      </c>
      <c r="C43" t="str">
        <f>$M$16</f>
        <v>OZE - Art. 41 lit. C GBER</v>
      </c>
      <c r="D43" s="106" t="str">
        <f>'Dane wejściowe'!$L$28</f>
        <v/>
      </c>
    </row>
    <row r="44" spans="1:13" x14ac:dyDescent="0.2">
      <c r="A44" t="str">
        <f t="shared" si="1"/>
        <v>Bez pomocy</v>
      </c>
      <c r="B44" t="str">
        <f>$B$18</f>
        <v/>
      </c>
      <c r="C44" t="str">
        <f>$H$16</f>
        <v>Bez pomocy</v>
      </c>
      <c r="D44" s="106" t="str">
        <f>'Dane wejściowe'!$G$29</f>
        <v/>
      </c>
    </row>
    <row r="45" spans="1:13" x14ac:dyDescent="0.2">
      <c r="A45" t="str">
        <f t="shared" si="1"/>
        <v>pomoc de minimis</v>
      </c>
      <c r="B45" t="str">
        <f t="shared" ref="B45:B49" si="3">B44</f>
        <v/>
      </c>
      <c r="C45" t="str">
        <f>$I$16</f>
        <v>pomoc de minimis</v>
      </c>
      <c r="D45" s="106" t="str">
        <f>I18</f>
        <v/>
      </c>
    </row>
    <row r="46" spans="1:13" x14ac:dyDescent="0.2">
      <c r="A46" t="str">
        <f t="shared" si="1"/>
        <v>Termomodernizacja - Art. 38 GBER</v>
      </c>
      <c r="B46" t="str">
        <f t="shared" si="3"/>
        <v/>
      </c>
      <c r="C46" t="str">
        <f>$J$16</f>
        <v>Termomodernizacja - Art. 38 GBER</v>
      </c>
      <c r="D46" s="106" t="str">
        <f>J18</f>
        <v/>
      </c>
    </row>
    <row r="47" spans="1:13" x14ac:dyDescent="0.2">
      <c r="A47" t="str">
        <f t="shared" si="1"/>
        <v>OZE - Art. 41 lit. A GBER</v>
      </c>
      <c r="B47" t="str">
        <f t="shared" si="3"/>
        <v/>
      </c>
      <c r="C47" t="str">
        <f>$K$16</f>
        <v>OZE - Art. 41 lit. A GBER</v>
      </c>
      <c r="D47" s="106" t="str">
        <f>K18</f>
        <v/>
      </c>
    </row>
    <row r="48" spans="1:13" x14ac:dyDescent="0.2">
      <c r="A48" t="str">
        <f t="shared" si="1"/>
        <v>OZE - Art. 41 lit. B GBER</v>
      </c>
      <c r="B48" t="str">
        <f t="shared" si="3"/>
        <v/>
      </c>
      <c r="C48" t="str">
        <f>$L$16</f>
        <v>OZE - Art. 41 lit. B GBER</v>
      </c>
      <c r="D48" s="106" t="str">
        <f>L18</f>
        <v/>
      </c>
    </row>
    <row r="49" spans="1:4" x14ac:dyDescent="0.2">
      <c r="A49" t="str">
        <f t="shared" si="1"/>
        <v>OZE - Art. 41 lit. C GBER</v>
      </c>
      <c r="B49" t="str">
        <f t="shared" si="3"/>
        <v/>
      </c>
      <c r="C49" t="str">
        <f>$M$16</f>
        <v>OZE - Art. 41 lit. C GBER</v>
      </c>
      <c r="D49" s="106" t="str">
        <f>M18</f>
        <v/>
      </c>
    </row>
    <row r="50" spans="1:4" x14ac:dyDescent="0.2">
      <c r="A50" t="str">
        <f t="shared" si="1"/>
        <v>Bez pomocy</v>
      </c>
      <c r="B50" t="str">
        <f>$B$19</f>
        <v/>
      </c>
      <c r="C50" t="str">
        <f>$H$16</f>
        <v>Bez pomocy</v>
      </c>
      <c r="D50" s="106" t="str">
        <f>H19</f>
        <v/>
      </c>
    </row>
    <row r="51" spans="1:4" x14ac:dyDescent="0.2">
      <c r="A51" t="str">
        <f t="shared" si="1"/>
        <v>pomoc de minimis</v>
      </c>
      <c r="B51" t="str">
        <f t="shared" ref="B51:B55" si="4">B50</f>
        <v/>
      </c>
      <c r="C51" t="str">
        <f>$I$16</f>
        <v>pomoc de minimis</v>
      </c>
      <c r="D51" s="106" t="str">
        <f>I19</f>
        <v/>
      </c>
    </row>
    <row r="52" spans="1:4" x14ac:dyDescent="0.2">
      <c r="A52" t="str">
        <f t="shared" si="1"/>
        <v>Termomodernizacja - Art. 38 GBER</v>
      </c>
      <c r="B52" t="str">
        <f t="shared" si="4"/>
        <v/>
      </c>
      <c r="C52" t="str">
        <f>$J$16</f>
        <v>Termomodernizacja - Art. 38 GBER</v>
      </c>
      <c r="D52" s="106" t="str">
        <f>J19</f>
        <v/>
      </c>
    </row>
    <row r="53" spans="1:4" x14ac:dyDescent="0.2">
      <c r="A53" t="str">
        <f t="shared" si="1"/>
        <v>OZE - Art. 41 lit. A GBER</v>
      </c>
      <c r="B53" t="str">
        <f t="shared" si="4"/>
        <v/>
      </c>
      <c r="C53" t="str">
        <f>$K$16</f>
        <v>OZE - Art. 41 lit. A GBER</v>
      </c>
      <c r="D53" s="106" t="str">
        <f>K19</f>
        <v/>
      </c>
    </row>
    <row r="54" spans="1:4" x14ac:dyDescent="0.2">
      <c r="A54" t="str">
        <f t="shared" si="1"/>
        <v>OZE - Art. 41 lit. B GBER</v>
      </c>
      <c r="B54" t="str">
        <f t="shared" si="4"/>
        <v/>
      </c>
      <c r="C54" t="str">
        <f>$L$16</f>
        <v>OZE - Art. 41 lit. B GBER</v>
      </c>
      <c r="D54" s="106" t="str">
        <f>L19</f>
        <v/>
      </c>
    </row>
    <row r="55" spans="1:4" x14ac:dyDescent="0.2">
      <c r="A55" t="str">
        <f t="shared" si="1"/>
        <v>OZE - Art. 41 lit. C GBER</v>
      </c>
      <c r="B55" t="str">
        <f t="shared" si="4"/>
        <v/>
      </c>
      <c r="C55" t="str">
        <f>$M$16</f>
        <v>OZE - Art. 41 lit. C GBER</v>
      </c>
      <c r="D55" s="106" t="str">
        <f>M19</f>
        <v/>
      </c>
    </row>
    <row r="56" spans="1:4" x14ac:dyDescent="0.2">
      <c r="A56" t="str">
        <f t="shared" si="1"/>
        <v>Bez pomocy</v>
      </c>
      <c r="B56" t="str">
        <f>$B$20</f>
        <v/>
      </c>
      <c r="C56" t="str">
        <f>$H$16</f>
        <v>Bez pomocy</v>
      </c>
      <c r="D56" s="106" t="str">
        <f>H20</f>
        <v/>
      </c>
    </row>
    <row r="57" spans="1:4" x14ac:dyDescent="0.2">
      <c r="A57" t="str">
        <f t="shared" si="1"/>
        <v>pomoc de minimis</v>
      </c>
      <c r="B57" t="str">
        <f t="shared" ref="B57:B61" si="5">B56</f>
        <v/>
      </c>
      <c r="C57" t="str">
        <f>$I$16</f>
        <v>pomoc de minimis</v>
      </c>
      <c r="D57" s="106" t="str">
        <f>I20</f>
        <v/>
      </c>
    </row>
    <row r="58" spans="1:4" x14ac:dyDescent="0.2">
      <c r="A58" t="str">
        <f t="shared" si="1"/>
        <v>Termomodernizacja - Art. 38 GBER</v>
      </c>
      <c r="B58" t="str">
        <f t="shared" si="5"/>
        <v/>
      </c>
      <c r="C58" t="str">
        <f>$J$16</f>
        <v>Termomodernizacja - Art. 38 GBER</v>
      </c>
      <c r="D58" s="106" t="str">
        <f>J20</f>
        <v/>
      </c>
    </row>
    <row r="59" spans="1:4" x14ac:dyDescent="0.2">
      <c r="A59" t="str">
        <f t="shared" si="1"/>
        <v>OZE - Art. 41 lit. A GBER</v>
      </c>
      <c r="B59" t="str">
        <f t="shared" si="5"/>
        <v/>
      </c>
      <c r="C59" t="str">
        <f>$K$16</f>
        <v>OZE - Art. 41 lit. A GBER</v>
      </c>
      <c r="D59" s="106" t="str">
        <f>K20</f>
        <v/>
      </c>
    </row>
    <row r="60" spans="1:4" x14ac:dyDescent="0.2">
      <c r="A60" t="str">
        <f t="shared" si="1"/>
        <v>OZE - Art. 41 lit. B GBER</v>
      </c>
      <c r="B60" t="str">
        <f t="shared" si="5"/>
        <v/>
      </c>
      <c r="C60" t="str">
        <f>$L$16</f>
        <v>OZE - Art. 41 lit. B GBER</v>
      </c>
      <c r="D60" s="106" t="str">
        <f>L20</f>
        <v/>
      </c>
    </row>
    <row r="61" spans="1:4" x14ac:dyDescent="0.2">
      <c r="A61" t="str">
        <f t="shared" si="1"/>
        <v>OZE - Art. 41 lit. C GBER</v>
      </c>
      <c r="B61" t="str">
        <f t="shared" si="5"/>
        <v/>
      </c>
      <c r="C61" t="str">
        <f>$M$16</f>
        <v>OZE - Art. 41 lit. C GBER</v>
      </c>
      <c r="D61" s="106" t="str">
        <f>M20</f>
        <v/>
      </c>
    </row>
    <row r="62" spans="1:4" x14ac:dyDescent="0.2">
      <c r="A62" t="str">
        <f t="shared" si="1"/>
        <v>Bez pomocy</v>
      </c>
      <c r="B62" t="str">
        <f>$B$21</f>
        <v/>
      </c>
      <c r="C62" t="str">
        <f>$H$16</f>
        <v>Bez pomocy</v>
      </c>
      <c r="D62" s="106" t="str">
        <f>H21</f>
        <v/>
      </c>
    </row>
    <row r="63" spans="1:4" x14ac:dyDescent="0.2">
      <c r="A63" t="str">
        <f t="shared" si="1"/>
        <v>pomoc de minimis</v>
      </c>
      <c r="B63" t="str">
        <f t="shared" ref="B63:B67" si="6">B62</f>
        <v/>
      </c>
      <c r="C63" t="str">
        <f>$I$16</f>
        <v>pomoc de minimis</v>
      </c>
      <c r="D63" s="106" t="str">
        <f>I21</f>
        <v/>
      </c>
    </row>
    <row r="64" spans="1:4" x14ac:dyDescent="0.2">
      <c r="A64" t="str">
        <f t="shared" si="1"/>
        <v>Termomodernizacja - Art. 38 GBER</v>
      </c>
      <c r="B64" t="str">
        <f t="shared" si="6"/>
        <v/>
      </c>
      <c r="C64" t="str">
        <f>$J$16</f>
        <v>Termomodernizacja - Art. 38 GBER</v>
      </c>
      <c r="D64" s="106" t="str">
        <f>J21</f>
        <v/>
      </c>
    </row>
    <row r="65" spans="1:4" x14ac:dyDescent="0.2">
      <c r="A65" t="str">
        <f t="shared" si="1"/>
        <v>OZE - Art. 41 lit. A GBER</v>
      </c>
      <c r="B65" t="str">
        <f t="shared" si="6"/>
        <v/>
      </c>
      <c r="C65" t="str">
        <f>$K$16</f>
        <v>OZE - Art. 41 lit. A GBER</v>
      </c>
      <c r="D65" s="106" t="str">
        <f>K21</f>
        <v/>
      </c>
    </row>
    <row r="66" spans="1:4" x14ac:dyDescent="0.2">
      <c r="A66" t="str">
        <f t="shared" si="1"/>
        <v>OZE - Art. 41 lit. B GBER</v>
      </c>
      <c r="B66" t="str">
        <f t="shared" si="6"/>
        <v/>
      </c>
      <c r="C66" t="str">
        <f>$L$16</f>
        <v>OZE - Art. 41 lit. B GBER</v>
      </c>
      <c r="D66" s="106" t="str">
        <f>L21</f>
        <v/>
      </c>
    </row>
    <row r="67" spans="1:4" x14ac:dyDescent="0.2">
      <c r="A67" t="str">
        <f t="shared" si="1"/>
        <v>OZE - Art. 41 lit. C GBER</v>
      </c>
      <c r="B67" t="str">
        <f t="shared" si="6"/>
        <v/>
      </c>
      <c r="C67" t="str">
        <f>$M$16</f>
        <v>OZE - Art. 41 lit. C GBER</v>
      </c>
      <c r="D67" s="106" t="str">
        <f>M21</f>
        <v/>
      </c>
    </row>
    <row r="68" spans="1:4" x14ac:dyDescent="0.2">
      <c r="A68" t="str">
        <f t="shared" si="1"/>
        <v>Bez pomocy</v>
      </c>
      <c r="B68" t="str">
        <f>$B$22</f>
        <v/>
      </c>
      <c r="C68" t="str">
        <f>$H$16</f>
        <v>Bez pomocy</v>
      </c>
      <c r="D68" s="106" t="str">
        <f>H22</f>
        <v/>
      </c>
    </row>
    <row r="69" spans="1:4" x14ac:dyDescent="0.2">
      <c r="A69" t="str">
        <f t="shared" si="1"/>
        <v>pomoc de minimis</v>
      </c>
      <c r="B69" t="str">
        <f>B68</f>
        <v/>
      </c>
      <c r="C69" t="str">
        <f>$I$16</f>
        <v>pomoc de minimis</v>
      </c>
      <c r="D69" s="106" t="str">
        <f>I22</f>
        <v/>
      </c>
    </row>
    <row r="70" spans="1:4" x14ac:dyDescent="0.2">
      <c r="A70" t="str">
        <f t="shared" si="1"/>
        <v>Termomodernizacja - Art. 38 GBER</v>
      </c>
      <c r="B70" t="str">
        <f t="shared" ref="B70:B73" si="7">B69</f>
        <v/>
      </c>
      <c r="C70" t="str">
        <f>$J$16</f>
        <v>Termomodernizacja - Art. 38 GBER</v>
      </c>
      <c r="D70" s="106" t="str">
        <f>J22</f>
        <v/>
      </c>
    </row>
    <row r="71" spans="1:4" x14ac:dyDescent="0.2">
      <c r="A71" t="str">
        <f t="shared" si="1"/>
        <v>OZE - Art. 41 lit. A GBER</v>
      </c>
      <c r="B71" t="str">
        <f t="shared" si="7"/>
        <v/>
      </c>
      <c r="C71" t="str">
        <f>$K$16</f>
        <v>OZE - Art. 41 lit. A GBER</v>
      </c>
      <c r="D71" s="106" t="str">
        <f>K22</f>
        <v/>
      </c>
    </row>
    <row r="72" spans="1:4" x14ac:dyDescent="0.2">
      <c r="A72" t="str">
        <f t="shared" si="1"/>
        <v>OZE - Art. 41 lit. B GBER</v>
      </c>
      <c r="B72" t="str">
        <f t="shared" si="7"/>
        <v/>
      </c>
      <c r="C72" t="str">
        <f>$L$16</f>
        <v>OZE - Art. 41 lit. B GBER</v>
      </c>
      <c r="D72" s="106" t="str">
        <f>L22</f>
        <v/>
      </c>
    </row>
    <row r="73" spans="1:4" x14ac:dyDescent="0.2">
      <c r="A73" t="str">
        <f t="shared" si="1"/>
        <v>OZE - Art. 41 lit. C GBER</v>
      </c>
      <c r="B73" t="str">
        <f t="shared" si="7"/>
        <v/>
      </c>
      <c r="C73" t="str">
        <f>$M$16</f>
        <v>OZE - Art. 41 lit. C GBER</v>
      </c>
      <c r="D73" s="106" t="str">
        <f>M22</f>
        <v/>
      </c>
    </row>
    <row r="74" spans="1:4" x14ac:dyDescent="0.2">
      <c r="A74" t="str">
        <f t="shared" si="1"/>
        <v>Bez pomocy</v>
      </c>
      <c r="B74" t="str">
        <f>$B$23</f>
        <v/>
      </c>
      <c r="C74" t="str">
        <f>$H$16</f>
        <v>Bez pomocy</v>
      </c>
      <c r="D74" s="106" t="str">
        <f>H23</f>
        <v/>
      </c>
    </row>
    <row r="75" spans="1:4" x14ac:dyDescent="0.2">
      <c r="A75" t="str">
        <f t="shared" si="1"/>
        <v>pomoc de minimis</v>
      </c>
      <c r="B75" t="str">
        <f>B74</f>
        <v/>
      </c>
      <c r="C75" t="str">
        <f>$I$16</f>
        <v>pomoc de minimis</v>
      </c>
      <c r="D75" s="106" t="str">
        <f>I23</f>
        <v/>
      </c>
    </row>
    <row r="76" spans="1:4" x14ac:dyDescent="0.2">
      <c r="A76" t="str">
        <f t="shared" si="1"/>
        <v>Termomodernizacja - Art. 38 GBER</v>
      </c>
      <c r="B76" t="str">
        <f t="shared" ref="B76:B79" si="8">B75</f>
        <v/>
      </c>
      <c r="C76" t="str">
        <f>$J$16</f>
        <v>Termomodernizacja - Art. 38 GBER</v>
      </c>
      <c r="D76" s="106" t="str">
        <f>J23</f>
        <v/>
      </c>
    </row>
    <row r="77" spans="1:4" x14ac:dyDescent="0.2">
      <c r="A77" t="str">
        <f t="shared" si="1"/>
        <v>OZE - Art. 41 lit. A GBER</v>
      </c>
      <c r="B77" t="str">
        <f t="shared" si="8"/>
        <v/>
      </c>
      <c r="C77" t="str">
        <f>$K$16</f>
        <v>OZE - Art. 41 lit. A GBER</v>
      </c>
      <c r="D77" s="106" t="str">
        <f>K23</f>
        <v/>
      </c>
    </row>
    <row r="78" spans="1:4" x14ac:dyDescent="0.2">
      <c r="A78" t="str">
        <f t="shared" si="1"/>
        <v>OZE - Art. 41 lit. B GBER</v>
      </c>
      <c r="B78" t="str">
        <f t="shared" si="8"/>
        <v/>
      </c>
      <c r="C78" t="str">
        <f>$L$16</f>
        <v>OZE - Art. 41 lit. B GBER</v>
      </c>
      <c r="D78" s="106" t="str">
        <f>L23</f>
        <v/>
      </c>
    </row>
    <row r="79" spans="1:4" x14ac:dyDescent="0.2">
      <c r="A79" t="str">
        <f t="shared" si="1"/>
        <v>OZE - Art. 41 lit. C GBER</v>
      </c>
      <c r="B79" t="str">
        <f t="shared" si="8"/>
        <v/>
      </c>
      <c r="C79" t="str">
        <f>$M$16</f>
        <v>OZE - Art. 41 lit. C GBER</v>
      </c>
      <c r="D79" s="106" t="str">
        <f>M23</f>
        <v/>
      </c>
    </row>
    <row r="80" spans="1:4" x14ac:dyDescent="0.2">
      <c r="A80" t="str">
        <f t="shared" si="1"/>
        <v>Bez pomocy</v>
      </c>
      <c r="B80" t="str">
        <f>$B$24</f>
        <v/>
      </c>
      <c r="C80" t="str">
        <f>$H$16</f>
        <v>Bez pomocy</v>
      </c>
      <c r="D80" s="106" t="str">
        <f>H24</f>
        <v/>
      </c>
    </row>
    <row r="81" spans="1:4" x14ac:dyDescent="0.2">
      <c r="A81" t="str">
        <f t="shared" si="1"/>
        <v>pomoc de minimis</v>
      </c>
      <c r="B81" t="str">
        <f>B80</f>
        <v/>
      </c>
      <c r="C81" t="str">
        <f>$I$16</f>
        <v>pomoc de minimis</v>
      </c>
      <c r="D81" s="106" t="str">
        <f>I24</f>
        <v/>
      </c>
    </row>
    <row r="82" spans="1:4" x14ac:dyDescent="0.2">
      <c r="A82" t="str">
        <f t="shared" si="1"/>
        <v>Termomodernizacja - Art. 38 GBER</v>
      </c>
      <c r="B82" t="str">
        <f t="shared" ref="B82:B85" si="9">B81</f>
        <v/>
      </c>
      <c r="C82" t="str">
        <f>$J$16</f>
        <v>Termomodernizacja - Art. 38 GBER</v>
      </c>
      <c r="D82" s="106" t="str">
        <f>J24</f>
        <v/>
      </c>
    </row>
    <row r="83" spans="1:4" x14ac:dyDescent="0.2">
      <c r="A83" t="str">
        <f t="shared" si="1"/>
        <v>OZE - Art. 41 lit. A GBER</v>
      </c>
      <c r="B83" t="str">
        <f t="shared" si="9"/>
        <v/>
      </c>
      <c r="C83" t="str">
        <f>$K$16</f>
        <v>OZE - Art. 41 lit. A GBER</v>
      </c>
      <c r="D83" s="106" t="str">
        <f>K24</f>
        <v/>
      </c>
    </row>
    <row r="84" spans="1:4" x14ac:dyDescent="0.2">
      <c r="A84" t="str">
        <f t="shared" si="1"/>
        <v>OZE - Art. 41 lit. B GBER</v>
      </c>
      <c r="B84" t="str">
        <f t="shared" si="9"/>
        <v/>
      </c>
      <c r="C84" t="str">
        <f>$L$16</f>
        <v>OZE - Art. 41 lit. B GBER</v>
      </c>
      <c r="D84" s="106" t="str">
        <f>L24</f>
        <v/>
      </c>
    </row>
    <row r="85" spans="1:4" x14ac:dyDescent="0.2">
      <c r="A85" t="str">
        <f t="shared" si="1"/>
        <v>OZE - Art. 41 lit. C GBER</v>
      </c>
      <c r="B85" t="str">
        <f t="shared" si="9"/>
        <v/>
      </c>
      <c r="C85" t="str">
        <f>$M$16</f>
        <v>OZE - Art. 41 lit. C GBER</v>
      </c>
      <c r="D85" s="106" t="str">
        <f>M24</f>
        <v/>
      </c>
    </row>
    <row r="86" spans="1:4" x14ac:dyDescent="0.2">
      <c r="A86" t="str">
        <f t="shared" si="1"/>
        <v>Bez pomocy</v>
      </c>
      <c r="B86" t="str">
        <f>$B$25</f>
        <v/>
      </c>
      <c r="C86" t="str">
        <f>$H$16</f>
        <v>Bez pomocy</v>
      </c>
      <c r="D86" s="106" t="str">
        <f>H25</f>
        <v/>
      </c>
    </row>
    <row r="87" spans="1:4" x14ac:dyDescent="0.2">
      <c r="A87" t="str">
        <f t="shared" si="1"/>
        <v>pomoc de minimis</v>
      </c>
      <c r="B87" t="str">
        <f>B86</f>
        <v/>
      </c>
      <c r="C87" t="str">
        <f>$I$16</f>
        <v>pomoc de minimis</v>
      </c>
      <c r="D87" s="106" t="str">
        <f>I25</f>
        <v/>
      </c>
    </row>
    <row r="88" spans="1:4" x14ac:dyDescent="0.2">
      <c r="A88" t="str">
        <f t="shared" si="1"/>
        <v>Termomodernizacja - Art. 38 GBER</v>
      </c>
      <c r="B88" t="str">
        <f t="shared" ref="B88:B91" si="10">B87</f>
        <v/>
      </c>
      <c r="C88" t="str">
        <f>$J$16</f>
        <v>Termomodernizacja - Art. 38 GBER</v>
      </c>
      <c r="D88" s="106" t="str">
        <f>J25</f>
        <v/>
      </c>
    </row>
    <row r="89" spans="1:4" x14ac:dyDescent="0.2">
      <c r="A89" t="str">
        <f t="shared" si="1"/>
        <v>OZE - Art. 41 lit. A GBER</v>
      </c>
      <c r="B89" t="str">
        <f t="shared" si="10"/>
        <v/>
      </c>
      <c r="C89" t="str">
        <f>$K$16</f>
        <v>OZE - Art. 41 lit. A GBER</v>
      </c>
      <c r="D89" s="106" t="str">
        <f>K25</f>
        <v/>
      </c>
    </row>
    <row r="90" spans="1:4" x14ac:dyDescent="0.2">
      <c r="A90" t="str">
        <f t="shared" si="1"/>
        <v>OZE - Art. 41 lit. B GBER</v>
      </c>
      <c r="B90" t="str">
        <f t="shared" si="10"/>
        <v/>
      </c>
      <c r="C90" t="str">
        <f>$L$16</f>
        <v>OZE - Art. 41 lit. B GBER</v>
      </c>
      <c r="D90" s="106" t="str">
        <f>L25</f>
        <v/>
      </c>
    </row>
    <row r="91" spans="1:4" x14ac:dyDescent="0.2">
      <c r="A91" t="str">
        <f t="shared" si="1"/>
        <v>OZE - Art. 41 lit. C GBER</v>
      </c>
      <c r="B91" t="str">
        <f t="shared" si="10"/>
        <v/>
      </c>
      <c r="C91" t="str">
        <f>$M$16</f>
        <v>OZE - Art. 41 lit. C GBER</v>
      </c>
      <c r="D91" s="106" t="str">
        <f>M25</f>
        <v/>
      </c>
    </row>
    <row r="92" spans="1:4" x14ac:dyDescent="0.2">
      <c r="A92" t="str">
        <f t="shared" si="1"/>
        <v>Bez pomocy</v>
      </c>
      <c r="B92" t="str">
        <f>$B$26</f>
        <v/>
      </c>
      <c r="C92" t="str">
        <f>$H$16</f>
        <v>Bez pomocy</v>
      </c>
      <c r="D92" s="106" t="str">
        <f>H26</f>
        <v/>
      </c>
    </row>
    <row r="93" spans="1:4" x14ac:dyDescent="0.2">
      <c r="A93" t="str">
        <f t="shared" si="1"/>
        <v>pomoc de minimis</v>
      </c>
      <c r="B93" t="str">
        <f>B92</f>
        <v/>
      </c>
      <c r="C93" t="str">
        <f>$I$16</f>
        <v>pomoc de minimis</v>
      </c>
      <c r="D93" s="106" t="str">
        <f>I26</f>
        <v/>
      </c>
    </row>
    <row r="94" spans="1:4" x14ac:dyDescent="0.2">
      <c r="A94" t="str">
        <f t="shared" si="1"/>
        <v>Termomodernizacja - Art. 38 GBER</v>
      </c>
      <c r="B94" t="str">
        <f t="shared" ref="B94:B97" si="11">B93</f>
        <v/>
      </c>
      <c r="C94" t="str">
        <f>$J$16</f>
        <v>Termomodernizacja - Art. 38 GBER</v>
      </c>
      <c r="D94" s="106" t="str">
        <f>J26</f>
        <v/>
      </c>
    </row>
    <row r="95" spans="1:4" x14ac:dyDescent="0.2">
      <c r="A95" t="str">
        <f t="shared" si="1"/>
        <v>OZE - Art. 41 lit. A GBER</v>
      </c>
      <c r="B95" t="str">
        <f t="shared" si="11"/>
        <v/>
      </c>
      <c r="C95" t="str">
        <f>$K$16</f>
        <v>OZE - Art. 41 lit. A GBER</v>
      </c>
      <c r="D95" s="106" t="str">
        <f>K26</f>
        <v/>
      </c>
    </row>
    <row r="96" spans="1:4" x14ac:dyDescent="0.2">
      <c r="A96" t="str">
        <f t="shared" si="1"/>
        <v>OZE - Art. 41 lit. B GBER</v>
      </c>
      <c r="B96" t="str">
        <f t="shared" si="11"/>
        <v/>
      </c>
      <c r="C96" t="str">
        <f>$L$16</f>
        <v>OZE - Art. 41 lit. B GBER</v>
      </c>
      <c r="D96" s="106" t="str">
        <f>L26</f>
        <v/>
      </c>
    </row>
    <row r="97" spans="1:4" x14ac:dyDescent="0.2">
      <c r="A97" t="str">
        <f t="shared" si="1"/>
        <v>OZE - Art. 41 lit. C GBER</v>
      </c>
      <c r="B97" t="str">
        <f t="shared" si="11"/>
        <v/>
      </c>
      <c r="C97" t="str">
        <f>$M$16</f>
        <v>OZE - Art. 41 lit. C GBER</v>
      </c>
      <c r="D97" s="106" t="str">
        <f>M26</f>
        <v/>
      </c>
    </row>
    <row r="98" spans="1:4" x14ac:dyDescent="0.2">
      <c r="A98" t="str">
        <f t="shared" si="1"/>
        <v>Bez pomocy</v>
      </c>
      <c r="B98" t="str">
        <f>$B$27</f>
        <v/>
      </c>
      <c r="C98" t="str">
        <f>$H$16</f>
        <v>Bez pomocy</v>
      </c>
      <c r="D98" s="106" t="str">
        <f>H27</f>
        <v/>
      </c>
    </row>
    <row r="99" spans="1:4" x14ac:dyDescent="0.2">
      <c r="A99" t="str">
        <f t="shared" si="1"/>
        <v>pomoc de minimis</v>
      </c>
      <c r="B99" t="str">
        <f>B98</f>
        <v/>
      </c>
      <c r="C99" t="str">
        <f>$I$16</f>
        <v>pomoc de minimis</v>
      </c>
      <c r="D99" s="106" t="str">
        <f>I27</f>
        <v/>
      </c>
    </row>
    <row r="100" spans="1:4" x14ac:dyDescent="0.2">
      <c r="A100" t="str">
        <f t="shared" si="1"/>
        <v>Termomodernizacja - Art. 38 GBER</v>
      </c>
      <c r="B100" t="str">
        <f t="shared" ref="B100:B103" si="12">B99</f>
        <v/>
      </c>
      <c r="C100" t="str">
        <f>$J$16</f>
        <v>Termomodernizacja - Art. 38 GBER</v>
      </c>
      <c r="D100" s="106" t="str">
        <f>J27</f>
        <v/>
      </c>
    </row>
    <row r="101" spans="1:4" x14ac:dyDescent="0.2">
      <c r="A101" t="str">
        <f t="shared" si="1"/>
        <v>OZE - Art. 41 lit. A GBER</v>
      </c>
      <c r="B101" t="str">
        <f t="shared" si="12"/>
        <v/>
      </c>
      <c r="C101" t="str">
        <f>$K$16</f>
        <v>OZE - Art. 41 lit. A GBER</v>
      </c>
      <c r="D101" s="106" t="str">
        <f>K27</f>
        <v/>
      </c>
    </row>
    <row r="102" spans="1:4" x14ac:dyDescent="0.2">
      <c r="A102" t="str">
        <f t="shared" si="1"/>
        <v>OZE - Art. 41 lit. B GBER</v>
      </c>
      <c r="B102" t="str">
        <f t="shared" si="12"/>
        <v/>
      </c>
      <c r="C102" t="str">
        <f>$L$16</f>
        <v>OZE - Art. 41 lit. B GBER</v>
      </c>
      <c r="D102" s="106" t="str">
        <f>L27</f>
        <v/>
      </c>
    </row>
    <row r="103" spans="1:4" x14ac:dyDescent="0.2">
      <c r="A103" t="str">
        <f t="shared" ref="A103:A127" si="13">B103&amp;C103</f>
        <v>OZE - Art. 41 lit. C GBER</v>
      </c>
      <c r="B103" t="str">
        <f t="shared" si="12"/>
        <v/>
      </c>
      <c r="C103" t="str">
        <f>$M$16</f>
        <v>OZE - Art. 41 lit. C GBER</v>
      </c>
      <c r="D103" s="106" t="str">
        <f>M27</f>
        <v/>
      </c>
    </row>
    <row r="104" spans="1:4" x14ac:dyDescent="0.2">
      <c r="A104" t="str">
        <f t="shared" si="13"/>
        <v>Bez pomocy</v>
      </c>
      <c r="B104" t="str">
        <f>$B$28</f>
        <v/>
      </c>
      <c r="C104" t="str">
        <f>$H$16</f>
        <v>Bez pomocy</v>
      </c>
      <c r="D104" s="106" t="str">
        <f>H28</f>
        <v/>
      </c>
    </row>
    <row r="105" spans="1:4" x14ac:dyDescent="0.2">
      <c r="A105" t="str">
        <f t="shared" si="13"/>
        <v>pomoc de minimis</v>
      </c>
      <c r="B105" t="str">
        <f>B104</f>
        <v/>
      </c>
      <c r="C105" t="str">
        <f>$I$16</f>
        <v>pomoc de minimis</v>
      </c>
      <c r="D105" s="106" t="str">
        <f>I28</f>
        <v/>
      </c>
    </row>
    <row r="106" spans="1:4" x14ac:dyDescent="0.2">
      <c r="A106" t="str">
        <f t="shared" si="13"/>
        <v>Termomodernizacja - Art. 38 GBER</v>
      </c>
      <c r="B106" t="str">
        <f t="shared" ref="B106:B109" si="14">B105</f>
        <v/>
      </c>
      <c r="C106" t="str">
        <f>$J$16</f>
        <v>Termomodernizacja - Art. 38 GBER</v>
      </c>
      <c r="D106" s="106" t="str">
        <f>J28</f>
        <v/>
      </c>
    </row>
    <row r="107" spans="1:4" x14ac:dyDescent="0.2">
      <c r="A107" t="str">
        <f t="shared" si="13"/>
        <v>OZE - Art. 41 lit. A GBER</v>
      </c>
      <c r="B107" t="str">
        <f t="shared" si="14"/>
        <v/>
      </c>
      <c r="C107" t="str">
        <f>$K$16</f>
        <v>OZE - Art. 41 lit. A GBER</v>
      </c>
      <c r="D107" s="106" t="str">
        <f>K28</f>
        <v/>
      </c>
    </row>
    <row r="108" spans="1:4" x14ac:dyDescent="0.2">
      <c r="A108" t="str">
        <f t="shared" si="13"/>
        <v>OZE - Art. 41 lit. B GBER</v>
      </c>
      <c r="B108" t="str">
        <f t="shared" si="14"/>
        <v/>
      </c>
      <c r="C108" t="str">
        <f>$L$16</f>
        <v>OZE - Art. 41 lit. B GBER</v>
      </c>
      <c r="D108" s="106" t="str">
        <f>L28</f>
        <v/>
      </c>
    </row>
    <row r="109" spans="1:4" x14ac:dyDescent="0.2">
      <c r="A109" t="str">
        <f t="shared" si="13"/>
        <v>OZE - Art. 41 lit. C GBER</v>
      </c>
      <c r="B109" t="str">
        <f t="shared" si="14"/>
        <v/>
      </c>
      <c r="C109" t="str">
        <f>$M$16</f>
        <v>OZE - Art. 41 lit. C GBER</v>
      </c>
      <c r="D109" s="106" t="str">
        <f>M28</f>
        <v/>
      </c>
    </row>
    <row r="110" spans="1:4" x14ac:dyDescent="0.2">
      <c r="A110" t="str">
        <f t="shared" si="13"/>
        <v>Bez pomocy</v>
      </c>
      <c r="B110" t="str">
        <f>$B$29</f>
        <v/>
      </c>
      <c r="C110" t="str">
        <f>$H$16</f>
        <v>Bez pomocy</v>
      </c>
      <c r="D110" s="106" t="str">
        <f>H29</f>
        <v/>
      </c>
    </row>
    <row r="111" spans="1:4" x14ac:dyDescent="0.2">
      <c r="A111" t="str">
        <f t="shared" si="13"/>
        <v>pomoc de minimis</v>
      </c>
      <c r="B111" t="str">
        <f>B110</f>
        <v/>
      </c>
      <c r="C111" t="str">
        <f>$I$16</f>
        <v>pomoc de minimis</v>
      </c>
      <c r="D111" s="106" t="str">
        <f>I29</f>
        <v/>
      </c>
    </row>
    <row r="112" spans="1:4" x14ac:dyDescent="0.2">
      <c r="A112" t="str">
        <f t="shared" si="13"/>
        <v>Termomodernizacja - Art. 38 GBER</v>
      </c>
      <c r="B112" t="str">
        <f t="shared" ref="B112:B115" si="15">B111</f>
        <v/>
      </c>
      <c r="C112" t="str">
        <f>$J$16</f>
        <v>Termomodernizacja - Art. 38 GBER</v>
      </c>
      <c r="D112" s="106" t="str">
        <f>J29</f>
        <v/>
      </c>
    </row>
    <row r="113" spans="1:4" x14ac:dyDescent="0.2">
      <c r="A113" t="str">
        <f t="shared" si="13"/>
        <v>OZE - Art. 41 lit. A GBER</v>
      </c>
      <c r="B113" t="str">
        <f t="shared" si="15"/>
        <v/>
      </c>
      <c r="C113" t="str">
        <f>$K$16</f>
        <v>OZE - Art. 41 lit. A GBER</v>
      </c>
      <c r="D113" s="106" t="str">
        <f>K29</f>
        <v/>
      </c>
    </row>
    <row r="114" spans="1:4" x14ac:dyDescent="0.2">
      <c r="A114" t="str">
        <f t="shared" si="13"/>
        <v>OZE - Art. 41 lit. B GBER</v>
      </c>
      <c r="B114" t="str">
        <f t="shared" si="15"/>
        <v/>
      </c>
      <c r="C114" t="str">
        <f>$L$16</f>
        <v>OZE - Art. 41 lit. B GBER</v>
      </c>
      <c r="D114" s="106" t="str">
        <f>L29</f>
        <v/>
      </c>
    </row>
    <row r="115" spans="1:4" x14ac:dyDescent="0.2">
      <c r="A115" t="str">
        <f t="shared" si="13"/>
        <v>OZE - Art. 41 lit. C GBER</v>
      </c>
      <c r="B115" t="str">
        <f t="shared" si="15"/>
        <v/>
      </c>
      <c r="C115" t="str">
        <f>$M$16</f>
        <v>OZE - Art. 41 lit. C GBER</v>
      </c>
      <c r="D115" s="106" t="str">
        <f>M29</f>
        <v/>
      </c>
    </row>
    <row r="116" spans="1:4" x14ac:dyDescent="0.2">
      <c r="A116" t="str">
        <f t="shared" si="13"/>
        <v>Bez pomocy</v>
      </c>
      <c r="B116" t="str">
        <f>$B$30</f>
        <v/>
      </c>
      <c r="C116" t="str">
        <f>$H$16</f>
        <v>Bez pomocy</v>
      </c>
      <c r="D116" s="106" t="str">
        <f>H30</f>
        <v/>
      </c>
    </row>
    <row r="117" spans="1:4" x14ac:dyDescent="0.2">
      <c r="A117" t="str">
        <f t="shared" si="13"/>
        <v>pomoc de minimis</v>
      </c>
      <c r="B117" t="str">
        <f>B116</f>
        <v/>
      </c>
      <c r="C117" t="str">
        <f>$I$16</f>
        <v>pomoc de minimis</v>
      </c>
      <c r="D117" s="106" t="str">
        <f>I30</f>
        <v/>
      </c>
    </row>
    <row r="118" spans="1:4" x14ac:dyDescent="0.2">
      <c r="A118" t="str">
        <f t="shared" si="13"/>
        <v>Termomodernizacja - Art. 38 GBER</v>
      </c>
      <c r="B118" t="str">
        <f t="shared" ref="B118:B121" si="16">B117</f>
        <v/>
      </c>
      <c r="C118" t="str">
        <f>$J$16</f>
        <v>Termomodernizacja - Art. 38 GBER</v>
      </c>
      <c r="D118" s="106" t="str">
        <f>J30</f>
        <v/>
      </c>
    </row>
    <row r="119" spans="1:4" x14ac:dyDescent="0.2">
      <c r="A119" t="str">
        <f t="shared" si="13"/>
        <v>OZE - Art. 41 lit. A GBER</v>
      </c>
      <c r="B119" t="str">
        <f t="shared" si="16"/>
        <v/>
      </c>
      <c r="C119" t="str">
        <f>$K$16</f>
        <v>OZE - Art. 41 lit. A GBER</v>
      </c>
      <c r="D119" s="106" t="str">
        <f>K30</f>
        <v/>
      </c>
    </row>
    <row r="120" spans="1:4" x14ac:dyDescent="0.2">
      <c r="A120" t="str">
        <f t="shared" si="13"/>
        <v>OZE - Art. 41 lit. B GBER</v>
      </c>
      <c r="B120" t="str">
        <f t="shared" si="16"/>
        <v/>
      </c>
      <c r="C120" t="str">
        <f>$L$16</f>
        <v>OZE - Art. 41 lit. B GBER</v>
      </c>
      <c r="D120" s="106" t="str">
        <f>L30</f>
        <v/>
      </c>
    </row>
    <row r="121" spans="1:4" x14ac:dyDescent="0.2">
      <c r="A121" t="str">
        <f t="shared" si="13"/>
        <v>OZE - Art. 41 lit. C GBER</v>
      </c>
      <c r="B121" t="str">
        <f t="shared" si="16"/>
        <v/>
      </c>
      <c r="C121" t="str">
        <f>$M$16</f>
        <v>OZE - Art. 41 lit. C GBER</v>
      </c>
      <c r="D121" s="106" t="str">
        <f>M30</f>
        <v/>
      </c>
    </row>
    <row r="122" spans="1:4" x14ac:dyDescent="0.2">
      <c r="A122" t="str">
        <f t="shared" si="13"/>
        <v>Bez pomocy</v>
      </c>
      <c r="B122" t="str">
        <f>$B$31</f>
        <v/>
      </c>
      <c r="C122" t="str">
        <f>$H$16</f>
        <v>Bez pomocy</v>
      </c>
      <c r="D122" s="106" t="str">
        <f>H31</f>
        <v/>
      </c>
    </row>
    <row r="123" spans="1:4" x14ac:dyDescent="0.2">
      <c r="A123" t="str">
        <f t="shared" si="13"/>
        <v>pomoc de minimis</v>
      </c>
      <c r="B123" t="str">
        <f>B122</f>
        <v/>
      </c>
      <c r="C123" t="str">
        <f>$I$16</f>
        <v>pomoc de minimis</v>
      </c>
      <c r="D123" s="106" t="str">
        <f>I31</f>
        <v/>
      </c>
    </row>
    <row r="124" spans="1:4" x14ac:dyDescent="0.2">
      <c r="A124" t="str">
        <f t="shared" si="13"/>
        <v>Termomodernizacja - Art. 38 GBER</v>
      </c>
      <c r="B124" t="str">
        <f t="shared" ref="B124:B127" si="17">B123</f>
        <v/>
      </c>
      <c r="C124" t="str">
        <f>$J$16</f>
        <v>Termomodernizacja - Art. 38 GBER</v>
      </c>
      <c r="D124" s="106" t="str">
        <f>J31</f>
        <v/>
      </c>
    </row>
    <row r="125" spans="1:4" x14ac:dyDescent="0.2">
      <c r="A125" t="str">
        <f t="shared" si="13"/>
        <v>OZE - Art. 41 lit. A GBER</v>
      </c>
      <c r="B125" t="str">
        <f t="shared" si="17"/>
        <v/>
      </c>
      <c r="C125" t="str">
        <f>$K$16</f>
        <v>OZE - Art. 41 lit. A GBER</v>
      </c>
      <c r="D125" s="106" t="str">
        <f>K31</f>
        <v/>
      </c>
    </row>
    <row r="126" spans="1:4" x14ac:dyDescent="0.2">
      <c r="A126" t="str">
        <f t="shared" si="13"/>
        <v>OZE - Art. 41 lit. B GBER</v>
      </c>
      <c r="B126" t="str">
        <f t="shared" si="17"/>
        <v/>
      </c>
      <c r="C126" t="str">
        <f>$L$16</f>
        <v>OZE - Art. 41 lit. B GBER</v>
      </c>
      <c r="D126" s="106" t="str">
        <f>L31</f>
        <v/>
      </c>
    </row>
    <row r="127" spans="1:4" x14ac:dyDescent="0.2">
      <c r="A127" t="str">
        <f t="shared" si="13"/>
        <v>OZE - Art. 41 lit. C GBER</v>
      </c>
      <c r="B127" t="str">
        <f t="shared" si="17"/>
        <v/>
      </c>
      <c r="C127" t="str">
        <f>$M$16</f>
        <v>OZE - Art. 41 lit. C GBER</v>
      </c>
      <c r="D127" s="106" t="str">
        <f>M31</f>
        <v/>
      </c>
    </row>
  </sheetData>
  <sheetProtection algorithmName="SHA-512" hashValue="BGvpkUmIYM92mOOC26OGtvzeSd985E9KS56Nn304UipzwmI/u5E3fmW/sbH4AU+FBOk6xJpeRU3nHNGbV3LBlA==" saltValue="0khPEyeViE6yWkOAQB7/NQ==" spinCount="100000" sheet="1" objects="1" scenarios="1"/>
  <autoFilter ref="A16:T31" xr:uid="{12C6B100-2A73-1540-BCBB-F7F2FFEC55B6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A709-4A81-2746-9DCE-780F86D3A041}">
  <sheetPr>
    <pageSetUpPr fitToPage="1"/>
  </sheetPr>
  <dimension ref="A1:AG224"/>
  <sheetViews>
    <sheetView showGridLines="0" topLeftCell="A5" zoomScale="70" zoomScaleNormal="70" workbookViewId="0">
      <selection activeCell="P6" sqref="P6"/>
    </sheetView>
  </sheetViews>
  <sheetFormatPr baseColWidth="10" defaultColWidth="11.1640625" defaultRowHeight="16" x14ac:dyDescent="0.2"/>
  <cols>
    <col min="1" max="1" width="1.83203125" customWidth="1"/>
    <col min="2" max="2" width="4.33203125" customWidth="1"/>
    <col min="6" max="6" width="12.83203125" customWidth="1"/>
    <col min="7" max="7" width="22.6640625" customWidth="1"/>
    <col min="8" max="8" width="27.6640625" customWidth="1"/>
    <col min="9" max="9" width="17.83203125" customWidth="1"/>
    <col min="10" max="12" width="17.6640625" customWidth="1"/>
    <col min="13" max="13" width="18.5" customWidth="1"/>
    <col min="14" max="14" width="14.83203125" customWidth="1"/>
    <col min="15" max="15" width="16.33203125" customWidth="1"/>
    <col min="16" max="16" width="10.5" customWidth="1"/>
    <col min="17" max="17" width="7" customWidth="1"/>
    <col min="18" max="18" width="7.5" customWidth="1"/>
  </cols>
  <sheetData>
    <row r="1" spans="1:33" hidden="1" x14ac:dyDescent="0.2">
      <c r="H1" t="s">
        <v>385</v>
      </c>
      <c r="I1">
        <f>'Dane wejściowe'!$I$13</f>
        <v>0</v>
      </c>
    </row>
    <row r="2" spans="1:33" hidden="1" x14ac:dyDescent="0.2"/>
    <row r="3" spans="1:33" hidden="1" x14ac:dyDescent="0.2"/>
    <row r="4" spans="1:33" hidden="1" x14ac:dyDescent="0.2"/>
    <row r="5" spans="1:33" s="1" customFormat="1" ht="28" customHeight="1" x14ac:dyDescent="0.2">
      <c r="B5" s="40"/>
      <c r="C5" s="277" t="s">
        <v>100</v>
      </c>
      <c r="D5" s="277"/>
      <c r="E5" s="277"/>
      <c r="F5" s="40"/>
      <c r="G5" s="40"/>
      <c r="H5" s="40"/>
      <c r="I5" s="40"/>
      <c r="J5" s="40"/>
      <c r="K5" s="40"/>
      <c r="L5" s="40"/>
      <c r="M5" s="40"/>
      <c r="N5" s="1" t="s">
        <v>192</v>
      </c>
      <c r="O5" s="1" t="s">
        <v>414</v>
      </c>
      <c r="P5" s="231">
        <v>45204</v>
      </c>
    </row>
    <row r="6" spans="1:33" s="1" customFormat="1" ht="28" customHeight="1" x14ac:dyDescent="0.2">
      <c r="A6" s="37"/>
      <c r="C6" s="277"/>
      <c r="D6" s="277"/>
      <c r="E6" s="277"/>
      <c r="M6" s="35"/>
      <c r="N6" s="35"/>
      <c r="O6" s="35"/>
      <c r="P6" s="35"/>
      <c r="Q6" s="35"/>
      <c r="R6" s="36"/>
    </row>
    <row r="7" spans="1:33" s="1" customFormat="1" x14ac:dyDescent="0.2">
      <c r="A7" s="37"/>
      <c r="C7" s="3" t="s">
        <v>115</v>
      </c>
      <c r="D7" s="20" t="s">
        <v>88</v>
      </c>
      <c r="E7" s="20"/>
      <c r="F7" s="3"/>
      <c r="G7" s="3"/>
      <c r="H7" s="3"/>
      <c r="I7" s="44"/>
      <c r="J7" s="27"/>
      <c r="R7" s="38"/>
    </row>
    <row r="8" spans="1:33" s="1" customFormat="1" ht="10" customHeight="1" x14ac:dyDescent="0.2">
      <c r="A8" s="37"/>
      <c r="C8" s="3"/>
      <c r="D8" s="20"/>
      <c r="E8" s="20"/>
      <c r="F8" s="3"/>
      <c r="G8" s="3"/>
      <c r="H8" s="3"/>
      <c r="I8" s="44"/>
      <c r="J8" s="27"/>
      <c r="R8" s="38"/>
    </row>
    <row r="9" spans="1:33" s="1" customFormat="1" ht="33" customHeight="1" x14ac:dyDescent="0.2">
      <c r="A9" s="37"/>
      <c r="C9" s="3" t="s">
        <v>116</v>
      </c>
      <c r="D9" s="278" t="s">
        <v>104</v>
      </c>
      <c r="E9" s="278"/>
      <c r="F9" s="278"/>
      <c r="G9" s="278"/>
      <c r="H9" s="278"/>
      <c r="I9" s="44"/>
      <c r="J9" s="27"/>
      <c r="R9" s="38"/>
    </row>
    <row r="10" spans="1:33" s="1" customFormat="1" ht="33" customHeight="1" x14ac:dyDescent="0.2">
      <c r="A10" s="37"/>
      <c r="B10" s="40"/>
      <c r="C10" s="39"/>
      <c r="D10" s="47"/>
      <c r="E10" s="47"/>
      <c r="F10" s="47"/>
      <c r="G10" s="47"/>
      <c r="H10" s="47"/>
      <c r="I10" s="48"/>
      <c r="J10" s="40"/>
      <c r="K10" s="40"/>
      <c r="L10" s="40"/>
      <c r="M10" s="40"/>
      <c r="N10" s="40"/>
      <c r="O10" s="40"/>
      <c r="P10" s="40"/>
      <c r="Q10" s="40"/>
      <c r="R10" s="170"/>
    </row>
    <row r="11" spans="1:33" ht="37" x14ac:dyDescent="0.2">
      <c r="A11" s="11"/>
      <c r="B11" s="13"/>
      <c r="C11" s="279" t="s">
        <v>103</v>
      </c>
      <c r="D11" s="279"/>
      <c r="E11" s="279"/>
      <c r="F11" s="279"/>
      <c r="G11" s="279"/>
      <c r="H11" s="31"/>
      <c r="I11" s="32"/>
      <c r="J11" s="32"/>
      <c r="K11" s="32"/>
      <c r="L11" s="32"/>
      <c r="M11" s="32"/>
      <c r="N11" s="32"/>
      <c r="O11" s="2"/>
      <c r="P11" s="2"/>
      <c r="Q11" s="2"/>
      <c r="R11" s="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7" x14ac:dyDescent="0.2">
      <c r="A12" s="11"/>
      <c r="B12" s="15"/>
      <c r="C12" s="274"/>
      <c r="D12" s="274"/>
      <c r="E12" s="274"/>
      <c r="F12" s="274"/>
      <c r="G12" s="274"/>
      <c r="H12" s="62"/>
      <c r="I12" s="2"/>
      <c r="J12" s="2"/>
      <c r="K12" s="2"/>
      <c r="L12" s="2"/>
      <c r="M12" s="2"/>
      <c r="N12" s="2"/>
      <c r="O12" s="33"/>
      <c r="P12" s="33"/>
      <c r="Q12" s="33"/>
      <c r="R12" s="36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69" thickBot="1" x14ac:dyDescent="0.25">
      <c r="A13" s="11"/>
      <c r="B13" s="15"/>
      <c r="C13" s="11"/>
      <c r="D13" s="11"/>
      <c r="E13" s="11"/>
      <c r="F13" s="11"/>
      <c r="G13" s="11"/>
      <c r="H13" s="21" t="s">
        <v>42</v>
      </c>
      <c r="I13" s="21" t="s">
        <v>70</v>
      </c>
      <c r="J13" s="21" t="s">
        <v>381</v>
      </c>
      <c r="K13" s="21" t="s">
        <v>406</v>
      </c>
      <c r="L13" s="21" t="s">
        <v>383</v>
      </c>
      <c r="M13" s="25" t="s">
        <v>424</v>
      </c>
      <c r="N13" s="11"/>
      <c r="O13" s="11"/>
      <c r="P13" s="11"/>
      <c r="Q13" s="11"/>
      <c r="R13" s="38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21" customHeight="1" thickBot="1" x14ac:dyDescent="0.25">
      <c r="A14" s="11"/>
      <c r="B14" s="15"/>
      <c r="C14" s="54"/>
      <c r="D14" s="55" t="s">
        <v>84</v>
      </c>
      <c r="E14" s="56"/>
      <c r="F14" s="56"/>
      <c r="G14" s="56"/>
      <c r="H14" s="177">
        <f>H32</f>
        <v>0</v>
      </c>
      <c r="I14" s="177">
        <f t="shared" ref="I14:L14" si="0">I32</f>
        <v>0</v>
      </c>
      <c r="J14" s="177">
        <f t="shared" si="0"/>
        <v>0</v>
      </c>
      <c r="K14" s="177">
        <f t="shared" si="0"/>
        <v>0</v>
      </c>
      <c r="L14" s="178">
        <f t="shared" si="0"/>
        <v>0</v>
      </c>
      <c r="M14" s="25"/>
      <c r="N14" s="17"/>
      <c r="O14" s="17"/>
      <c r="P14" s="17"/>
      <c r="Q14" s="17"/>
      <c r="R14" s="65"/>
      <c r="S14" s="246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21" customHeight="1" x14ac:dyDescent="0.2">
      <c r="A15" s="11"/>
      <c r="B15" s="15"/>
      <c r="C15" s="11"/>
      <c r="D15" s="27" t="s">
        <v>430</v>
      </c>
      <c r="E15" s="11"/>
      <c r="F15" s="11"/>
      <c r="G15" s="11"/>
      <c r="H15" s="175">
        <f>H21+H22+H23+H26+H27</f>
        <v>0</v>
      </c>
      <c r="I15" s="175">
        <f>I21+I22+I23+I26+I27</f>
        <v>0</v>
      </c>
      <c r="J15" s="175">
        <f t="shared" ref="J15:L15" si="1">J21+J22+J23+J26+J27</f>
        <v>0</v>
      </c>
      <c r="K15" s="175">
        <f t="shared" si="1"/>
        <v>0</v>
      </c>
      <c r="L15" s="175">
        <f t="shared" si="1"/>
        <v>0</v>
      </c>
      <c r="M15" s="23" t="e">
        <f>I15/I14</f>
        <v>#DIV/0!</v>
      </c>
      <c r="N15" s="17"/>
      <c r="O15" s="17"/>
      <c r="P15" s="17"/>
      <c r="Q15" s="17"/>
      <c r="R15" s="6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21" customHeight="1" x14ac:dyDescent="0.2">
      <c r="A16" s="11"/>
      <c r="B16" s="15"/>
      <c r="C16" s="11"/>
      <c r="D16" s="27" t="s">
        <v>85</v>
      </c>
      <c r="E16" s="11"/>
      <c r="F16" s="11"/>
      <c r="G16" s="11"/>
      <c r="H16" s="225">
        <f>IF(I1="TAK",0,ROUND(H15*0.07,2))</f>
        <v>0</v>
      </c>
      <c r="I16" s="176">
        <f>IF(I1="TAK",0,ROUND(I15*0.07,2))</f>
        <v>0</v>
      </c>
      <c r="J16" s="175">
        <f>ROUND(I16*0.8,2)</f>
        <v>0</v>
      </c>
      <c r="K16" s="175">
        <f>ROUND(I16*0.7,2)</f>
        <v>0</v>
      </c>
      <c r="L16" s="175">
        <f>J16-K16</f>
        <v>0</v>
      </c>
      <c r="M16" s="23" t="e">
        <f>I16/I14</f>
        <v>#DIV/0!</v>
      </c>
      <c r="O16" s="218" t="s">
        <v>386</v>
      </c>
      <c r="P16" s="219" t="str">
        <f>IF(I15=0,"",I16/I15)</f>
        <v/>
      </c>
      <c r="Q16" s="219"/>
      <c r="R16" s="22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">
      <c r="A17" s="11"/>
      <c r="B17" s="42"/>
      <c r="C17" s="13"/>
      <c r="D17" s="16"/>
      <c r="E17" s="13"/>
      <c r="F17" s="13"/>
      <c r="G17" s="13"/>
      <c r="H17" s="171"/>
      <c r="I17" s="171"/>
      <c r="J17" s="171"/>
      <c r="K17" s="172"/>
      <c r="L17" s="172"/>
      <c r="M17" s="67" t="e">
        <f>SUM(M15:M16)</f>
        <v>#DIV/0!</v>
      </c>
      <c r="N17" s="172"/>
      <c r="O17" s="172"/>
      <c r="P17" s="172"/>
      <c r="Q17" s="172"/>
      <c r="R17" s="173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" customFormat="1" ht="28" customHeight="1" x14ac:dyDescent="0.2">
      <c r="C18" s="280" t="s">
        <v>105</v>
      </c>
      <c r="D18" s="280"/>
      <c r="E18" s="280"/>
      <c r="F18" s="280"/>
      <c r="G18" s="5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33" s="1" customFormat="1" ht="28" customHeight="1" x14ac:dyDescent="0.2">
      <c r="B19" s="34"/>
      <c r="C19" s="280"/>
      <c r="D19" s="280"/>
      <c r="E19" s="280"/>
      <c r="F19" s="280"/>
      <c r="G19" s="61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6"/>
      <c r="S19" s="2"/>
    </row>
    <row r="20" spans="1:33" s="11" customFormat="1" ht="63" customHeight="1" x14ac:dyDescent="0.2">
      <c r="B20" s="15"/>
      <c r="C20" s="13"/>
      <c r="D20" s="276" t="s">
        <v>137</v>
      </c>
      <c r="E20" s="276"/>
      <c r="F20" s="276"/>
      <c r="G20" s="186" t="s">
        <v>139</v>
      </c>
      <c r="H20" s="186" t="s">
        <v>42</v>
      </c>
      <c r="I20" s="186" t="s">
        <v>70</v>
      </c>
      <c r="J20" s="186" t="s">
        <v>381</v>
      </c>
      <c r="K20" s="186" t="s">
        <v>406</v>
      </c>
      <c r="L20" s="186" t="s">
        <v>383</v>
      </c>
      <c r="M20" s="244" t="s">
        <v>424</v>
      </c>
      <c r="N20" s="244" t="s">
        <v>81</v>
      </c>
      <c r="O20" s="245"/>
      <c r="P20" s="244"/>
      <c r="Q20" s="244"/>
      <c r="R20" s="66"/>
      <c r="S20" s="12"/>
    </row>
    <row r="21" spans="1:33" s="11" customFormat="1" ht="22" customHeight="1" x14ac:dyDescent="0.2">
      <c r="B21" s="15"/>
      <c r="C21" s="247" t="s">
        <v>13</v>
      </c>
      <c r="D21" s="247" t="s">
        <v>246</v>
      </c>
      <c r="E21" s="247"/>
      <c r="F21" s="247"/>
      <c r="G21" s="247" t="s">
        <v>9</v>
      </c>
      <c r="H21" s="248">
        <f>'Z1 Wydatki audytowe'!H40</f>
        <v>0</v>
      </c>
      <c r="I21" s="248">
        <f>'Z1 Wydatki audytowe'!I40</f>
        <v>0</v>
      </c>
      <c r="J21" s="248">
        <f>'Z1 Wydatki audytowe'!J40</f>
        <v>0</v>
      </c>
      <c r="K21" s="248">
        <f>'Z1 Wydatki audytowe'!K40</f>
        <v>0</v>
      </c>
      <c r="L21" s="248">
        <f>'Z1 Wydatki audytowe'!L40</f>
        <v>0</v>
      </c>
      <c r="M21" s="249" t="e">
        <f>I21/$I$32</f>
        <v>#DIV/0!</v>
      </c>
      <c r="N21" s="253" t="s">
        <v>82</v>
      </c>
      <c r="P21" s="180"/>
      <c r="Q21" s="180"/>
      <c r="R21" s="65"/>
    </row>
    <row r="22" spans="1:33" s="11" customFormat="1" ht="22" customHeight="1" x14ac:dyDescent="0.2">
      <c r="B22" s="15"/>
      <c r="C22" s="247" t="s">
        <v>407</v>
      </c>
      <c r="D22" s="247" t="s">
        <v>248</v>
      </c>
      <c r="E22" s="247"/>
      <c r="F22" s="247"/>
      <c r="G22" s="247" t="s">
        <v>9</v>
      </c>
      <c r="H22" s="250">
        <f>'Z2 Pozostałe roboty budowla'!H30</f>
        <v>0</v>
      </c>
      <c r="I22" s="250">
        <f>'Z2 Pozostałe roboty budowla'!I30</f>
        <v>0</v>
      </c>
      <c r="J22" s="250">
        <f>'Z2 Pozostałe roboty budowla'!J30</f>
        <v>0</v>
      </c>
      <c r="K22" s="250">
        <f>'Z2 Pozostałe roboty budowla'!K30</f>
        <v>0</v>
      </c>
      <c r="L22" s="250">
        <f>'Z2 Pozostałe roboty budowla'!L30</f>
        <v>0</v>
      </c>
      <c r="M22" s="249" t="e">
        <f>I22/$I$32</f>
        <v>#DIV/0!</v>
      </c>
      <c r="N22" s="253" t="s">
        <v>82</v>
      </c>
      <c r="P22" s="180"/>
      <c r="Q22" s="180"/>
      <c r="R22" s="38"/>
    </row>
    <row r="23" spans="1:33" s="11" customFormat="1" ht="22" customHeight="1" x14ac:dyDescent="0.2">
      <c r="B23" s="15"/>
      <c r="C23" s="247" t="s">
        <v>15</v>
      </c>
      <c r="D23" s="247" t="s">
        <v>142</v>
      </c>
      <c r="E23" s="247"/>
      <c r="F23" s="247"/>
      <c r="G23" s="247" t="s">
        <v>143</v>
      </c>
      <c r="H23" s="250">
        <f>'Z3 Prace przygotowawcze'!I30</f>
        <v>0</v>
      </c>
      <c r="I23" s="250">
        <f>'Z3 Prace przygotowawcze'!J30</f>
        <v>0</v>
      </c>
      <c r="J23" s="250">
        <f>'Z3 Prace przygotowawcze'!K30</f>
        <v>0</v>
      </c>
      <c r="K23" s="250">
        <f>'Z3 Prace przygotowawcze'!L30</f>
        <v>0</v>
      </c>
      <c r="L23" s="250">
        <f>'Z3 Prace przygotowawcze'!M30</f>
        <v>0</v>
      </c>
      <c r="M23" s="249" t="e">
        <f>I23/$I$32</f>
        <v>#DIV/0!</v>
      </c>
      <c r="N23" s="253" t="s">
        <v>82</v>
      </c>
      <c r="P23" s="180"/>
      <c r="Q23" s="180"/>
      <c r="R23" s="38"/>
    </row>
    <row r="24" spans="1:33" s="11" customFormat="1" ht="33" customHeight="1" x14ac:dyDescent="0.2">
      <c r="B24" s="15"/>
      <c r="C24" s="235" t="s">
        <v>393</v>
      </c>
      <c r="D24" s="275" t="s">
        <v>425</v>
      </c>
      <c r="E24" s="275"/>
      <c r="F24" s="275"/>
      <c r="H24" s="222">
        <f>SUMIFS('Z3 Prace przygotowawcze'!I31:I84,'Z3 Prace przygotowawcze'!$D$31:$D$84,"TAK")</f>
        <v>0</v>
      </c>
      <c r="I24" s="222">
        <f>SUMIFS('Z3 Prace przygotowawcze'!J31:J84,'Z3 Prace przygotowawcze'!$D$31:$D$84,"TAK")</f>
        <v>0</v>
      </c>
      <c r="J24" s="222">
        <f>SUMIFS('Z3 Prace przygotowawcze'!K31:K84,'Z3 Prace przygotowawcze'!$D$31:$D$84,"TAK")</f>
        <v>0</v>
      </c>
      <c r="K24" s="222">
        <f>SUMIFS('Z3 Prace przygotowawcze'!L31:L84,'Z3 Prace przygotowawcze'!$D$31:$D$84,"TAK")</f>
        <v>0</v>
      </c>
      <c r="L24" s="222">
        <f>SUMIFS('Z3 Prace przygotowawcze'!M31:M84,'Z3 Prace przygotowawcze'!$D$31:$D$84,"TAK")</f>
        <v>0</v>
      </c>
      <c r="M24" s="23"/>
      <c r="N24" s="180"/>
      <c r="P24" s="180"/>
      <c r="Q24" s="180"/>
      <c r="R24" s="38"/>
    </row>
    <row r="25" spans="1:33" s="11" customFormat="1" ht="38" customHeight="1" x14ac:dyDescent="0.2">
      <c r="B25" s="15"/>
      <c r="C25" s="235" t="s">
        <v>393</v>
      </c>
      <c r="D25" s="275" t="s">
        <v>426</v>
      </c>
      <c r="E25" s="275"/>
      <c r="F25" s="275"/>
      <c r="H25" s="222">
        <f>SUMIFS('Z3 Prace przygotowawcze'!I31:I84,'Z3 Prace przygotowawcze'!$D$31:$D$84,"NIE")</f>
        <v>0</v>
      </c>
      <c r="I25" s="222">
        <f>SUMIFS('Z3 Prace przygotowawcze'!J31:J84,'Z3 Prace przygotowawcze'!$D$31:$D$84,"NIE")</f>
        <v>0</v>
      </c>
      <c r="J25" s="222">
        <f>SUMIFS('Z3 Prace przygotowawcze'!K31:K84,'Z3 Prace przygotowawcze'!$D$31:$D$84,"NIE")</f>
        <v>0</v>
      </c>
      <c r="K25" s="222">
        <f>SUMIFS('Z3 Prace przygotowawcze'!L31:L84,'Z3 Prace przygotowawcze'!$D$31:$D$84,"NIE")</f>
        <v>0</v>
      </c>
      <c r="L25" s="222">
        <f>SUMIFS('Z3 Prace przygotowawcze'!M31:M84,'Z3 Prace przygotowawcze'!$D$31:$D$84,"NIE")</f>
        <v>0</v>
      </c>
      <c r="M25" s="23"/>
      <c r="N25" s="180"/>
      <c r="P25" s="196"/>
      <c r="Q25" s="229"/>
      <c r="R25" s="38"/>
    </row>
    <row r="26" spans="1:33" s="11" customFormat="1" ht="22" customHeight="1" x14ac:dyDescent="0.2">
      <c r="B26" s="15"/>
      <c r="C26" s="247" t="s">
        <v>16</v>
      </c>
      <c r="D26" s="247" t="s">
        <v>347</v>
      </c>
      <c r="E26" s="247"/>
      <c r="F26" s="247"/>
      <c r="G26" s="247" t="s">
        <v>143</v>
      </c>
      <c r="H26" s="250">
        <f>'Z4 Działania edukacyjne doradcz'!H30</f>
        <v>0</v>
      </c>
      <c r="I26" s="250">
        <f>'Z4 Działania edukacyjne doradcz'!I30</f>
        <v>0</v>
      </c>
      <c r="J26" s="250">
        <f>'Z4 Działania edukacyjne doradcz'!J30</f>
        <v>0</v>
      </c>
      <c r="K26" s="250">
        <f>'Z4 Działania edukacyjne doradcz'!K30</f>
        <v>0</v>
      </c>
      <c r="L26" s="250">
        <f>'Z4 Działania edukacyjne doradcz'!L30</f>
        <v>0</v>
      </c>
      <c r="M26" s="249" t="e">
        <f>I26/$I$32</f>
        <v>#DIV/0!</v>
      </c>
      <c r="N26" s="253" t="s">
        <v>82</v>
      </c>
      <c r="P26" s="196"/>
      <c r="Q26" s="229"/>
      <c r="R26" s="38"/>
    </row>
    <row r="27" spans="1:33" s="11" customFormat="1" ht="57" customHeight="1" x14ac:dyDescent="0.2">
      <c r="B27" s="15"/>
      <c r="C27" s="247" t="s">
        <v>17</v>
      </c>
      <c r="D27" s="247" t="s">
        <v>138</v>
      </c>
      <c r="E27" s="247"/>
      <c r="F27" s="247"/>
      <c r="G27" s="247" t="s">
        <v>10</v>
      </c>
      <c r="H27" s="250">
        <f>'Z5 Wkład niepieniężny'!I30</f>
        <v>0</v>
      </c>
      <c r="I27" s="250">
        <f>'Z5 Wkład niepieniężny'!J30</f>
        <v>0</v>
      </c>
      <c r="J27" s="250">
        <f>'Z5 Wkład niepieniężny'!K30</f>
        <v>0</v>
      </c>
      <c r="K27" s="250">
        <f>'Z5 Wkład niepieniężny'!L30</f>
        <v>0</v>
      </c>
      <c r="L27" s="250">
        <f>'Z5 Wkład niepieniężny'!M30</f>
        <v>0</v>
      </c>
      <c r="M27" s="249" t="e">
        <f>I27/$I$32</f>
        <v>#DIV/0!</v>
      </c>
      <c r="N27" s="253" t="s">
        <v>82</v>
      </c>
      <c r="P27" s="196">
        <f>IF(I27&lt;=(I32-J32),1,0)</f>
        <v>1</v>
      </c>
      <c r="Q27" s="230">
        <f>IF(J32&lt;=(I32-I27),1,0)</f>
        <v>1</v>
      </c>
      <c r="R27" s="38"/>
      <c r="S27" s="229"/>
      <c r="T27" s="282" t="s">
        <v>427</v>
      </c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</row>
    <row r="28" spans="1:33" s="11" customFormat="1" ht="31" customHeight="1" x14ac:dyDescent="0.2">
      <c r="B28" s="15"/>
      <c r="C28" s="235" t="s">
        <v>393</v>
      </c>
      <c r="D28" s="236" t="s">
        <v>416</v>
      </c>
      <c r="E28" s="237"/>
      <c r="F28" s="236"/>
      <c r="H28" s="222">
        <f>SUMIFS('Z5 Wkład niepieniężny'!$I$31:$I$85,'Z5 Wkład niepieniężny'!$D$31:$D$85,'Z5 Wkład niepieniężny'!$B$18)</f>
        <v>0</v>
      </c>
      <c r="I28" s="222">
        <f>SUMIFS('Z5 Wkład niepieniężny'!$J$31:$J$85,'Z5 Wkład niepieniężny'!$D$31:$D$85,'Z5 Wkład niepieniężny'!$B$18)</f>
        <v>0</v>
      </c>
      <c r="J28" s="222">
        <f>SUMIFS('Z5 Wkład niepieniężny'!$K$31:$K$85,'Z5 Wkład niepieniężny'!$D$31:$D$85,'Z5 Wkład niepieniężny'!$B$18)</f>
        <v>0</v>
      </c>
      <c r="K28" s="222">
        <f>SUMIFS('Z5 Wkład niepieniężny'!$L$31:$L$85,'Z5 Wkład niepieniężny'!$D$31:$D$85,'Z5 Wkład niepieniężny'!$B$18)</f>
        <v>0</v>
      </c>
      <c r="L28" s="222">
        <f>SUMIFS('Z5 Wkład niepieniężny'!$M$31:$M$85,'Z5 Wkład niepieniężny'!$D$31:$D$85,'Z5 Wkład niepieniężny'!$B$18)</f>
        <v>0</v>
      </c>
      <c r="M28" s="180"/>
      <c r="N28" s="180"/>
      <c r="O28" s="180"/>
      <c r="P28" s="196"/>
      <c r="Q28" s="196"/>
      <c r="R28" s="197"/>
      <c r="T28" s="18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s="11" customFormat="1" ht="51" customHeight="1" x14ac:dyDescent="0.2">
      <c r="B29" s="15"/>
      <c r="C29" s="235" t="s">
        <v>393</v>
      </c>
      <c r="D29" s="275" t="s">
        <v>68</v>
      </c>
      <c r="E29" s="275"/>
      <c r="F29" s="275"/>
      <c r="H29" s="222">
        <f>SUMIFS('Z5 Wkład niepieniężny'!$I$31:$I$85,'Z5 Wkład niepieniężny'!$D$31:$D$85,'Z5 Wkład niepieniężny'!$B$19)</f>
        <v>0</v>
      </c>
      <c r="I29" s="222">
        <f>SUMIFS('Z5 Wkład niepieniężny'!$J$31:$J$85,'Z5 Wkład niepieniężny'!$D$31:$D$85,'Z5 Wkład niepieniężny'!$B$19)</f>
        <v>0</v>
      </c>
      <c r="J29" s="222">
        <f>SUMIFS('Z5 Wkład niepieniężny'!$K$31:$K$85,'Z5 Wkład niepieniężny'!$D$31:$D$85,'Z5 Wkład niepieniężny'!$B$19)</f>
        <v>0</v>
      </c>
      <c r="K29" s="222">
        <f>SUMIFS('Z5 Wkład niepieniężny'!$L$31:$L$85,'Z5 Wkład niepieniężny'!$D$31:$D$85,'Z5 Wkład niepieniężny'!$B$19)</f>
        <v>0</v>
      </c>
      <c r="L29" s="222">
        <f>SUMIFS('Z5 Wkład niepieniężny'!$M$31:$M$85,'Z5 Wkład niepieniężny'!$D$31:$D$85,'Z5 Wkład niepieniężny'!$B$19)</f>
        <v>0</v>
      </c>
      <c r="M29" s="180"/>
      <c r="N29" s="180"/>
      <c r="O29" s="180"/>
      <c r="P29" s="196"/>
      <c r="Q29" s="196"/>
      <c r="R29" s="197"/>
      <c r="T29" s="18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s="11" customFormat="1" ht="20" customHeight="1" x14ac:dyDescent="0.2">
      <c r="B30" s="15"/>
      <c r="C30" s="247" t="s">
        <v>124</v>
      </c>
      <c r="D30" s="273" t="s">
        <v>89</v>
      </c>
      <c r="E30" s="273"/>
      <c r="F30" s="273"/>
      <c r="G30" s="247" t="s">
        <v>89</v>
      </c>
      <c r="H30" s="250">
        <f>H16</f>
        <v>0</v>
      </c>
      <c r="I30" s="250">
        <f>I16</f>
        <v>0</v>
      </c>
      <c r="J30" s="250">
        <f>J16</f>
        <v>0</v>
      </c>
      <c r="K30" s="250">
        <f>K16</f>
        <v>0</v>
      </c>
      <c r="L30" s="250">
        <f>L16</f>
        <v>0</v>
      </c>
      <c r="M30" s="249" t="e">
        <f>I30/$I$32</f>
        <v>#DIV/0!</v>
      </c>
      <c r="N30" s="253" t="s">
        <v>83</v>
      </c>
      <c r="P30" s="180"/>
      <c r="Q30" s="180"/>
      <c r="R30" s="65"/>
    </row>
    <row r="31" spans="1:33" s="11" customFormat="1" ht="6" customHeight="1" thickBot="1" x14ac:dyDescent="0.25">
      <c r="B31" s="15"/>
      <c r="C31" s="247"/>
      <c r="D31" s="251"/>
      <c r="E31" s="251"/>
      <c r="F31" s="251"/>
      <c r="G31" s="251"/>
      <c r="H31" s="250"/>
      <c r="I31" s="250"/>
      <c r="J31" s="250"/>
      <c r="K31" s="250"/>
      <c r="L31" s="250"/>
      <c r="M31" s="249"/>
      <c r="N31" s="252"/>
      <c r="O31" s="18"/>
      <c r="P31" s="18"/>
      <c r="Q31" s="18"/>
      <c r="R31" s="38"/>
    </row>
    <row r="32" spans="1:33" s="11" customFormat="1" ht="35" customHeight="1" thickBot="1" x14ac:dyDescent="0.25">
      <c r="B32" s="15"/>
      <c r="D32" s="57" t="s">
        <v>84</v>
      </c>
      <c r="E32" s="55"/>
      <c r="F32" s="55"/>
      <c r="G32" s="55"/>
      <c r="H32" s="50">
        <f>H21+H22+H23+H26+H27+H30</f>
        <v>0</v>
      </c>
      <c r="I32" s="50">
        <f t="shared" ref="I32:L32" si="2">I21+I22+I23+I26+I27+I30</f>
        <v>0</v>
      </c>
      <c r="J32" s="50">
        <f t="shared" si="2"/>
        <v>0</v>
      </c>
      <c r="K32" s="50">
        <f t="shared" si="2"/>
        <v>0</v>
      </c>
      <c r="L32" s="51">
        <f t="shared" si="2"/>
        <v>0</v>
      </c>
      <c r="M32" s="68" t="e">
        <f>SUM(M21:M27,M30)</f>
        <v>#DIV/0!</v>
      </c>
      <c r="R32" s="38"/>
      <c r="S32" s="52"/>
    </row>
    <row r="33" spans="2:19" s="11" customFormat="1" ht="13" customHeight="1" x14ac:dyDescent="0.2">
      <c r="B33" s="42"/>
      <c r="C33" s="13"/>
      <c r="D33" s="13"/>
      <c r="E33" s="13"/>
      <c r="F33" s="13"/>
      <c r="G33" s="13"/>
      <c r="H33" s="13"/>
      <c r="I33" s="13"/>
      <c r="J33" s="169" t="b">
        <f>J32=K32+L32</f>
        <v>1</v>
      </c>
      <c r="K33" s="13"/>
      <c r="L33" s="13"/>
      <c r="M33" s="13"/>
      <c r="N33" s="13"/>
      <c r="O33" s="13"/>
      <c r="P33" s="13"/>
      <c r="Q33" s="13"/>
      <c r="R33" s="43"/>
    </row>
    <row r="34" spans="2:19" s="11" customFormat="1" ht="28" customHeight="1" x14ac:dyDescent="0.2">
      <c r="C34" s="274" t="s">
        <v>102</v>
      </c>
      <c r="D34" s="274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9" s="11" customFormat="1" ht="28" customHeight="1" x14ac:dyDescent="0.2">
      <c r="B35" s="34"/>
      <c r="C35" s="274"/>
      <c r="D35" s="27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46"/>
      <c r="S35" s="12"/>
    </row>
    <row r="36" spans="2:19" s="11" customFormat="1" ht="45" customHeight="1" x14ac:dyDescent="0.2">
      <c r="B36" s="15"/>
      <c r="C36" s="31"/>
      <c r="D36" s="13"/>
      <c r="E36" s="13"/>
      <c r="F36" s="13"/>
      <c r="G36" s="13"/>
      <c r="H36" s="186" t="s">
        <v>42</v>
      </c>
      <c r="I36" s="186" t="s">
        <v>70</v>
      </c>
      <c r="J36" s="186" t="s">
        <v>19</v>
      </c>
      <c r="K36" s="186" t="s">
        <v>406</v>
      </c>
      <c r="L36" s="186" t="s">
        <v>383</v>
      </c>
      <c r="M36" s="244" t="s">
        <v>22</v>
      </c>
      <c r="N36" s="13"/>
      <c r="O36" s="13"/>
      <c r="P36" s="13"/>
      <c r="R36" s="41"/>
      <c r="S36" s="12"/>
    </row>
    <row r="37" spans="2:19" s="11" customFormat="1" ht="21" customHeight="1" x14ac:dyDescent="0.2">
      <c r="B37" s="15"/>
      <c r="C37" s="31"/>
      <c r="D37" s="16" t="s">
        <v>395</v>
      </c>
      <c r="E37" s="13"/>
      <c r="F37" s="13"/>
      <c r="G37" s="13"/>
      <c r="H37" s="240">
        <f>SUM(H38:H38)</f>
        <v>0</v>
      </c>
      <c r="I37" s="240">
        <f>SUM(I38:I38)</f>
        <v>0</v>
      </c>
      <c r="J37" s="240">
        <f>SUM(J38:J38)</f>
        <v>0</v>
      </c>
      <c r="K37" s="240">
        <f t="shared" ref="K37:L37" si="3">SUM(K38:K38)</f>
        <v>0</v>
      </c>
      <c r="L37" s="240">
        <f t="shared" si="3"/>
        <v>0</v>
      </c>
      <c r="M37" s="25"/>
      <c r="R37" s="41"/>
      <c r="S37" s="12"/>
    </row>
    <row r="38" spans="2:19" s="11" customFormat="1" ht="23" customHeight="1" x14ac:dyDescent="0.2">
      <c r="B38" s="15"/>
      <c r="C38" s="31"/>
      <c r="D38" s="27" t="s">
        <v>192</v>
      </c>
      <c r="H38" s="185">
        <f>H32</f>
        <v>0</v>
      </c>
      <c r="I38" s="185">
        <f>I32</f>
        <v>0</v>
      </c>
      <c r="J38" s="185">
        <f>J32</f>
        <v>0</v>
      </c>
      <c r="K38" s="185">
        <f t="shared" ref="K38:L38" si="4">K32</f>
        <v>0</v>
      </c>
      <c r="L38" s="185">
        <f t="shared" si="4"/>
        <v>0</v>
      </c>
      <c r="M38" s="168">
        <f>IF(I14=0,0,I38/$I$32)</f>
        <v>0</v>
      </c>
      <c r="R38" s="41"/>
      <c r="S38" s="12"/>
    </row>
    <row r="39" spans="2:19" s="11" customFormat="1" ht="23" customHeight="1" x14ac:dyDescent="0.2">
      <c r="B39" s="15"/>
      <c r="C39" s="31"/>
      <c r="D39" s="27"/>
      <c r="H39" s="242" t="b">
        <f>SUM(H38:H38)=H32</f>
        <v>1</v>
      </c>
      <c r="I39" s="242" t="b">
        <f>SUM(I38:I38)=I32</f>
        <v>1</v>
      </c>
      <c r="J39" s="242" t="b">
        <f>SUM(J38:J38)=J32</f>
        <v>1</v>
      </c>
      <c r="K39" s="242" t="b">
        <f>SUM(K38:K38)=K32</f>
        <v>1</v>
      </c>
      <c r="L39" s="242" t="b">
        <f>SUM(L38:L38)=L32</f>
        <v>1</v>
      </c>
      <c r="M39" s="233">
        <f>SUM(M38:M38)</f>
        <v>0</v>
      </c>
      <c r="R39" s="41"/>
      <c r="S39" s="12"/>
    </row>
    <row r="40" spans="2:19" s="11" customFormat="1" ht="23" customHeight="1" x14ac:dyDescent="0.2">
      <c r="B40" s="15"/>
      <c r="C40" s="31"/>
      <c r="D40" s="27"/>
      <c r="H40" s="232"/>
      <c r="I40" s="232"/>
      <c r="J40" s="232"/>
      <c r="K40" s="232"/>
      <c r="L40" s="232"/>
      <c r="M40" s="233"/>
      <c r="R40" s="41"/>
      <c r="S40" s="12"/>
    </row>
    <row r="41" spans="2:19" s="11" customFormat="1" ht="65" customHeight="1" x14ac:dyDescent="0.2">
      <c r="B41" s="15"/>
      <c r="C41" s="243"/>
      <c r="D41" s="276" t="s">
        <v>137</v>
      </c>
      <c r="E41" s="276"/>
      <c r="F41" s="276"/>
      <c r="G41" s="186"/>
      <c r="H41" s="186" t="s">
        <v>42</v>
      </c>
      <c r="I41" s="186" t="s">
        <v>70</v>
      </c>
      <c r="J41" s="186" t="s">
        <v>381</v>
      </c>
      <c r="K41" s="186" t="s">
        <v>406</v>
      </c>
      <c r="L41" s="186" t="s">
        <v>383</v>
      </c>
      <c r="M41" s="244" t="s">
        <v>424</v>
      </c>
      <c r="N41" s="244" t="s">
        <v>399</v>
      </c>
      <c r="O41" s="13"/>
      <c r="P41" s="13"/>
      <c r="R41" s="41"/>
      <c r="S41" s="12"/>
    </row>
    <row r="42" spans="2:19" s="11" customFormat="1" ht="23" customHeight="1" x14ac:dyDescent="0.2">
      <c r="B42" s="15"/>
      <c r="C42" s="239" t="s">
        <v>421</v>
      </c>
      <c r="D42" s="16"/>
      <c r="E42" s="13"/>
      <c r="F42" s="13"/>
      <c r="G42" s="13"/>
      <c r="H42" s="240"/>
      <c r="I42" s="240"/>
      <c r="J42" s="240"/>
      <c r="K42" s="240"/>
      <c r="L42" s="240"/>
      <c r="M42" s="241"/>
      <c r="N42" s="13"/>
      <c r="O42" s="13"/>
      <c r="P42" s="13"/>
      <c r="R42" s="41"/>
      <c r="S42" s="12"/>
    </row>
    <row r="43" spans="2:19" s="11" customFormat="1" ht="23" customHeight="1" x14ac:dyDescent="0.2">
      <c r="B43" s="15"/>
      <c r="C43" s="11" t="str">
        <f>C23</f>
        <v>Zadanie 3</v>
      </c>
      <c r="D43" s="11" t="str">
        <f>D23</f>
        <v>Prace przygotowawcze</v>
      </c>
      <c r="H43" s="24">
        <f>H23</f>
        <v>0</v>
      </c>
      <c r="I43" s="24">
        <f t="shared" ref="I43:L43" si="5">I23</f>
        <v>0</v>
      </c>
      <c r="J43" s="24">
        <f t="shared" si="5"/>
        <v>0</v>
      </c>
      <c r="K43" s="24">
        <f t="shared" si="5"/>
        <v>0</v>
      </c>
      <c r="L43" s="24">
        <f t="shared" si="5"/>
        <v>0</v>
      </c>
      <c r="M43" s="168">
        <f>IF(I14=0,0,I43/I14)</f>
        <v>0</v>
      </c>
      <c r="N43" s="168">
        <v>0.05</v>
      </c>
      <c r="O43" s="238" t="str">
        <f>IF(M43&gt;N43,"Uwaga! Przekroczenie limitu","")</f>
        <v/>
      </c>
      <c r="R43" s="41"/>
      <c r="S43" s="12"/>
    </row>
    <row r="44" spans="2:19" s="11" customFormat="1" ht="23" customHeight="1" x14ac:dyDescent="0.2">
      <c r="B44" s="15"/>
      <c r="C44" s="31"/>
      <c r="D44" s="27"/>
      <c r="H44" s="185"/>
      <c r="I44" s="185"/>
      <c r="J44" s="185"/>
      <c r="K44" s="185"/>
      <c r="L44" s="185"/>
      <c r="M44" s="168"/>
      <c r="R44" s="41"/>
      <c r="S44" s="12"/>
    </row>
    <row r="45" spans="2:19" s="11" customFormat="1" ht="32" customHeight="1" x14ac:dyDescent="0.2">
      <c r="B45" s="15"/>
      <c r="C45" s="239" t="s">
        <v>428</v>
      </c>
      <c r="D45" s="239"/>
      <c r="E45" s="239"/>
      <c r="F45" s="239"/>
      <c r="G45" s="239"/>
      <c r="H45" s="240"/>
      <c r="I45" s="240"/>
      <c r="J45" s="240"/>
      <c r="K45" s="240"/>
      <c r="L45" s="240"/>
      <c r="M45" s="241"/>
      <c r="N45" s="13"/>
      <c r="O45" s="13"/>
      <c r="P45" s="13"/>
      <c r="R45" s="41"/>
      <c r="S45" s="12"/>
    </row>
    <row r="46" spans="2:19" s="11" customFormat="1" ht="23" customHeight="1" x14ac:dyDescent="0.2">
      <c r="B46" s="15"/>
      <c r="C46" s="11" t="str">
        <f>C22</f>
        <v>Zadanie 2</v>
      </c>
      <c r="D46" s="11" t="str">
        <f>D22</f>
        <v>Pozostałe roboty budowlane</v>
      </c>
      <c r="H46" s="24">
        <f>H22</f>
        <v>0</v>
      </c>
      <c r="I46" s="24">
        <f t="shared" ref="I46:L46" si="6">I22</f>
        <v>0</v>
      </c>
      <c r="J46" s="24">
        <f t="shared" si="6"/>
        <v>0</v>
      </c>
      <c r="K46" s="24">
        <f t="shared" si="6"/>
        <v>0</v>
      </c>
      <c r="L46" s="24">
        <f t="shared" si="6"/>
        <v>0</v>
      </c>
      <c r="M46" s="281">
        <f>IF(I14=0,0,SUM(I46:I48)/I14)</f>
        <v>0</v>
      </c>
      <c r="N46" s="281">
        <v>0.15</v>
      </c>
      <c r="R46" s="41"/>
      <c r="S46" s="12"/>
    </row>
    <row r="47" spans="2:19" s="11" customFormat="1" ht="23" customHeight="1" x14ac:dyDescent="0.2">
      <c r="B47" s="15"/>
      <c r="C47" s="11" t="str">
        <f>C23</f>
        <v>Zadanie 3</v>
      </c>
      <c r="D47" s="11" t="str">
        <f>D25</f>
        <v>Prace przygotowawcze NIE dot. wydatków wynikających z audytu</v>
      </c>
      <c r="H47" s="24">
        <f>H25</f>
        <v>0</v>
      </c>
      <c r="I47" s="24">
        <f t="shared" ref="I47:L47" si="7">I25</f>
        <v>0</v>
      </c>
      <c r="J47" s="24">
        <f t="shared" si="7"/>
        <v>0</v>
      </c>
      <c r="K47" s="24">
        <f t="shared" si="7"/>
        <v>0</v>
      </c>
      <c r="L47" s="24">
        <f t="shared" si="7"/>
        <v>0</v>
      </c>
      <c r="M47" s="281"/>
      <c r="N47" s="281"/>
      <c r="O47" s="238" t="str">
        <f>IF(M46&gt;N46,"Uwaga! Przekroczenie limitu","")</f>
        <v/>
      </c>
      <c r="R47" s="41"/>
      <c r="S47" s="12"/>
    </row>
    <row r="48" spans="2:19" s="11" customFormat="1" ht="23" customHeight="1" x14ac:dyDescent="0.2">
      <c r="B48" s="15"/>
      <c r="C48" s="11" t="str">
        <f>C27</f>
        <v>Zadanie 5</v>
      </c>
      <c r="D48" s="11" t="str">
        <f>D27</f>
        <v>Wkład niepieniężny (Nieruchomości)</v>
      </c>
      <c r="H48" s="24">
        <f>H27</f>
        <v>0</v>
      </c>
      <c r="I48" s="24">
        <f t="shared" ref="I48:L48" si="8">I27</f>
        <v>0</v>
      </c>
      <c r="J48" s="24">
        <f t="shared" si="8"/>
        <v>0</v>
      </c>
      <c r="K48" s="24">
        <f t="shared" si="8"/>
        <v>0</v>
      </c>
      <c r="L48" s="24">
        <f t="shared" si="8"/>
        <v>0</v>
      </c>
      <c r="M48" s="281"/>
      <c r="N48" s="281"/>
      <c r="R48" s="41"/>
      <c r="S48" s="12"/>
    </row>
    <row r="49" spans="2:20" s="11" customFormat="1" ht="23" customHeight="1" x14ac:dyDescent="0.2">
      <c r="B49" s="15"/>
      <c r="C49" s="31"/>
      <c r="D49" s="27"/>
      <c r="H49" s="185"/>
      <c r="I49" s="185"/>
      <c r="J49" s="185"/>
      <c r="K49" s="185"/>
      <c r="L49" s="185"/>
      <c r="M49" s="168"/>
      <c r="R49" s="41"/>
      <c r="S49" s="12"/>
    </row>
    <row r="50" spans="2:20" s="11" customFormat="1" ht="23" customHeight="1" x14ac:dyDescent="0.2">
      <c r="B50" s="15"/>
      <c r="C50" s="239" t="s">
        <v>422</v>
      </c>
      <c r="D50" s="16"/>
      <c r="E50" s="13"/>
      <c r="F50" s="13"/>
      <c r="G50" s="13"/>
      <c r="H50" s="240"/>
      <c r="I50" s="240"/>
      <c r="J50" s="240"/>
      <c r="K50" s="240"/>
      <c r="L50" s="240"/>
      <c r="M50" s="241"/>
      <c r="N50" s="13"/>
      <c r="O50" s="13"/>
      <c r="P50" s="13"/>
      <c r="R50" s="41"/>
      <c r="S50" s="12"/>
    </row>
    <row r="51" spans="2:20" s="11" customFormat="1" ht="23" customHeight="1" x14ac:dyDescent="0.2">
      <c r="B51" s="15"/>
      <c r="C51" s="11" t="str">
        <f>C27</f>
        <v>Zadanie 5</v>
      </c>
      <c r="D51" s="11" t="str">
        <f>D27</f>
        <v>Wkład niepieniężny (Nieruchomości)</v>
      </c>
      <c r="H51" s="24">
        <f>H27</f>
        <v>0</v>
      </c>
      <c r="I51" s="24">
        <f t="shared" ref="I51:L51" si="9">I27</f>
        <v>0</v>
      </c>
      <c r="J51" s="24">
        <f t="shared" si="9"/>
        <v>0</v>
      </c>
      <c r="K51" s="24">
        <f t="shared" si="9"/>
        <v>0</v>
      </c>
      <c r="L51" s="24">
        <f t="shared" si="9"/>
        <v>0</v>
      </c>
      <c r="M51" s="168">
        <f>IF(I14=0,0,I51/I14)</f>
        <v>0</v>
      </c>
      <c r="N51" s="168">
        <f>IF(I27=0,10%,IF(I27=I29,15%,10%))</f>
        <v>0.1</v>
      </c>
      <c r="O51" s="238" t="str">
        <f>IF(M51&gt;N51,"Uwaga! Przekroczenie limitu","")</f>
        <v/>
      </c>
      <c r="R51" s="41"/>
      <c r="S51" s="12"/>
    </row>
    <row r="52" spans="2:20" s="11" customFormat="1" ht="23" customHeight="1" x14ac:dyDescent="0.2">
      <c r="B52" s="15"/>
      <c r="R52" s="41"/>
      <c r="S52" s="12"/>
    </row>
    <row r="53" spans="2:20" s="11" customFormat="1" ht="23" customHeight="1" x14ac:dyDescent="0.2">
      <c r="B53" s="15"/>
      <c r="C53" s="239" t="s">
        <v>423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R53" s="41"/>
      <c r="S53" s="12"/>
    </row>
    <row r="54" spans="2:20" s="11" customFormat="1" ht="23" customHeight="1" x14ac:dyDescent="0.2">
      <c r="B54" s="15"/>
      <c r="C54" s="11" t="str">
        <f>C26</f>
        <v>Zadanie 4</v>
      </c>
      <c r="D54" s="11" t="str">
        <f>D26</f>
        <v>Działania edukacyjne/doradcze</v>
      </c>
      <c r="H54" s="24">
        <f>H26</f>
        <v>0</v>
      </c>
      <c r="I54" s="24">
        <f t="shared" ref="I54:L54" si="10">I26</f>
        <v>0</v>
      </c>
      <c r="J54" s="24">
        <f t="shared" si="10"/>
        <v>0</v>
      </c>
      <c r="K54" s="24">
        <f t="shared" si="10"/>
        <v>0</v>
      </c>
      <c r="L54" s="24">
        <f t="shared" si="10"/>
        <v>0</v>
      </c>
      <c r="M54" s="168">
        <f>IF(I14=0,0,I54/I14)</f>
        <v>0</v>
      </c>
      <c r="N54" s="168">
        <v>0.05</v>
      </c>
      <c r="O54" s="238" t="str">
        <f>IF(M54&gt;N54,"Uwaga! Przekroczenie limitu","")</f>
        <v/>
      </c>
      <c r="R54" s="41"/>
      <c r="S54" s="12"/>
    </row>
    <row r="55" spans="2:20" s="11" customFormat="1" ht="23" customHeight="1" x14ac:dyDescent="0.2">
      <c r="B55" s="15"/>
      <c r="C55" s="31"/>
      <c r="D55" s="27"/>
      <c r="H55" s="185"/>
      <c r="I55" s="185"/>
      <c r="J55" s="185"/>
      <c r="K55" s="185"/>
      <c r="L55" s="185"/>
      <c r="M55" s="234"/>
      <c r="R55" s="41"/>
      <c r="S55" s="12"/>
    </row>
    <row r="56" spans="2:20" s="11" customFormat="1" ht="23" customHeight="1" x14ac:dyDescent="0.2">
      <c r="B56" s="15"/>
      <c r="C56" s="239" t="s">
        <v>429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R56" s="41"/>
      <c r="S56" s="12"/>
    </row>
    <row r="57" spans="2:20" s="11" customFormat="1" ht="23" customHeight="1" x14ac:dyDescent="0.2">
      <c r="B57" s="15"/>
      <c r="C57" s="11" t="str">
        <f>C30</f>
        <v>Zadanie 6</v>
      </c>
      <c r="D57" s="11" t="str">
        <f t="shared" ref="D57" si="11">D30</f>
        <v>Koszty pośrednie</v>
      </c>
      <c r="H57" s="185">
        <f>H30</f>
        <v>0</v>
      </c>
      <c r="I57" s="185">
        <f t="shared" ref="I57:L57" si="12">I30</f>
        <v>0</v>
      </c>
      <c r="J57" s="185">
        <f t="shared" si="12"/>
        <v>0</v>
      </c>
      <c r="K57" s="185">
        <f t="shared" si="12"/>
        <v>0</v>
      </c>
      <c r="L57" s="185">
        <f t="shared" si="12"/>
        <v>0</v>
      </c>
      <c r="M57" s="168">
        <f>IF(I15=0,0,I57/I15)</f>
        <v>0</v>
      </c>
      <c r="N57" s="168">
        <v>7.0000000000000007E-2</v>
      </c>
      <c r="O57" s="238" t="str">
        <f>IF(M57&gt;N57,"Uwaga! Przekroczenie limitu","")</f>
        <v/>
      </c>
      <c r="R57" s="41"/>
      <c r="S57" s="12"/>
      <c r="T57" s="11" t="s">
        <v>431</v>
      </c>
    </row>
    <row r="58" spans="2:20" s="11" customFormat="1" ht="23" customHeight="1" x14ac:dyDescent="0.2">
      <c r="B58" s="15"/>
      <c r="C58" s="31"/>
      <c r="D58" s="27"/>
      <c r="H58" s="185"/>
      <c r="I58" s="185"/>
      <c r="J58" s="185"/>
      <c r="K58" s="185"/>
      <c r="L58" s="185"/>
      <c r="M58" s="234"/>
      <c r="R58" s="41"/>
      <c r="S58" s="12"/>
    </row>
    <row r="59" spans="2:20" s="11" customFormat="1" ht="23" customHeight="1" x14ac:dyDescent="0.2">
      <c r="B59" s="15"/>
      <c r="C59" s="31"/>
      <c r="D59" s="27"/>
      <c r="H59" s="185"/>
      <c r="I59" s="185"/>
      <c r="J59" s="185"/>
      <c r="K59" s="185"/>
      <c r="L59" s="185"/>
      <c r="M59" s="234"/>
      <c r="R59" s="41"/>
      <c r="S59" s="12"/>
    </row>
    <row r="60" spans="2:20" s="11" customFormat="1" x14ac:dyDescent="0.2">
      <c r="B60" s="4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45"/>
      <c r="S60" s="12"/>
    </row>
    <row r="61" spans="2:20" s="11" customFormat="1" ht="28" customHeight="1" x14ac:dyDescent="0.2">
      <c r="C61" s="274" t="s">
        <v>101</v>
      </c>
      <c r="D61" s="274"/>
      <c r="E61" s="274"/>
      <c r="F61" s="274"/>
      <c r="G61" s="5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20" s="11" customFormat="1" ht="22" customHeight="1" x14ac:dyDescent="0.2">
      <c r="B62" s="19"/>
      <c r="C62" s="274"/>
      <c r="D62" s="274"/>
      <c r="E62" s="274"/>
      <c r="F62" s="274"/>
      <c r="G62" s="6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46"/>
      <c r="S62" s="12"/>
    </row>
    <row r="63" spans="2:20" s="11" customFormat="1" ht="33" customHeight="1" thickBot="1" x14ac:dyDescent="0.25">
      <c r="B63" s="15"/>
      <c r="H63" s="21" t="s">
        <v>42</v>
      </c>
      <c r="I63" s="21" t="s">
        <v>70</v>
      </c>
      <c r="R63" s="41"/>
      <c r="S63" s="12"/>
    </row>
    <row r="64" spans="2:20" s="11" customFormat="1" ht="26" customHeight="1" thickBot="1" x14ac:dyDescent="0.25">
      <c r="B64" s="15"/>
      <c r="D64" s="265" t="s">
        <v>405</v>
      </c>
      <c r="E64" s="266"/>
      <c r="F64" s="266"/>
      <c r="G64" s="202"/>
      <c r="H64" s="203">
        <f>J32</f>
        <v>0</v>
      </c>
      <c r="I64" s="204">
        <f>H64</f>
        <v>0</v>
      </c>
      <c r="R64" s="41"/>
      <c r="S64" s="12"/>
    </row>
    <row r="65" spans="2:19" s="11" customFormat="1" ht="26" customHeight="1" x14ac:dyDescent="0.2">
      <c r="B65" s="15"/>
      <c r="D65" s="271" t="s">
        <v>87</v>
      </c>
      <c r="E65" s="272"/>
      <c r="F65" s="272"/>
      <c r="G65" s="201"/>
      <c r="H65" s="227"/>
      <c r="I65" s="228"/>
      <c r="R65" s="41"/>
      <c r="S65" s="12"/>
    </row>
    <row r="66" spans="2:19" s="11" customFormat="1" ht="26" customHeight="1" x14ac:dyDescent="0.2">
      <c r="B66" s="15"/>
      <c r="D66" s="267" t="s">
        <v>37</v>
      </c>
      <c r="E66" s="268"/>
      <c r="F66" s="268"/>
      <c r="G66" s="199"/>
      <c r="H66" s="227"/>
      <c r="I66" s="228"/>
      <c r="R66" s="41"/>
      <c r="S66" s="12"/>
    </row>
    <row r="67" spans="2:19" s="11" customFormat="1" ht="33" customHeight="1" x14ac:dyDescent="0.2">
      <c r="B67" s="15"/>
      <c r="D67" s="269" t="s">
        <v>38</v>
      </c>
      <c r="E67" s="270"/>
      <c r="F67" s="270"/>
      <c r="G67" s="200"/>
      <c r="H67" s="227"/>
      <c r="I67" s="228"/>
      <c r="R67" s="41"/>
      <c r="S67" s="12"/>
    </row>
    <row r="68" spans="2:19" s="11" customFormat="1" ht="26" customHeight="1" x14ac:dyDescent="0.2">
      <c r="B68" s="15"/>
      <c r="D68" s="267" t="s">
        <v>39</v>
      </c>
      <c r="E68" s="268"/>
      <c r="F68" s="268"/>
      <c r="G68" s="199"/>
      <c r="H68" s="227"/>
      <c r="I68" s="228"/>
      <c r="R68" s="41"/>
      <c r="S68" s="12"/>
    </row>
    <row r="69" spans="2:19" s="11" customFormat="1" ht="26" customHeight="1" thickBot="1" x14ac:dyDescent="0.25">
      <c r="B69" s="15"/>
      <c r="D69" s="263" t="s">
        <v>40</v>
      </c>
      <c r="E69" s="264"/>
      <c r="F69" s="264"/>
      <c r="G69" s="205"/>
      <c r="H69" s="227"/>
      <c r="I69" s="228"/>
      <c r="R69" s="41"/>
      <c r="S69" s="12"/>
    </row>
    <row r="70" spans="2:19" s="11" customFormat="1" ht="26" customHeight="1" thickBot="1" x14ac:dyDescent="0.25">
      <c r="B70" s="15"/>
      <c r="D70" s="265" t="s">
        <v>41</v>
      </c>
      <c r="E70" s="266"/>
      <c r="F70" s="266"/>
      <c r="G70" s="202"/>
      <c r="H70" s="206">
        <f>SUM(H64:H69)</f>
        <v>0</v>
      </c>
      <c r="I70" s="207">
        <f>SUM(I64:I69)</f>
        <v>0</v>
      </c>
      <c r="R70" s="41"/>
      <c r="S70" s="12"/>
    </row>
    <row r="71" spans="2:19" s="11" customFormat="1" x14ac:dyDescent="0.2">
      <c r="B71" s="42"/>
      <c r="C71" s="13"/>
      <c r="D71" s="16"/>
      <c r="E71" s="16"/>
      <c r="F71" s="16"/>
      <c r="G71" s="16"/>
      <c r="H71" s="16"/>
      <c r="I71" s="16"/>
      <c r="J71" s="13"/>
      <c r="K71" s="13"/>
      <c r="L71" s="13"/>
      <c r="M71" s="13"/>
      <c r="N71" s="13"/>
      <c r="O71" s="13"/>
      <c r="P71" s="13"/>
      <c r="Q71" s="13"/>
      <c r="R71" s="45"/>
      <c r="S71" s="12"/>
    </row>
    <row r="72" spans="2:19" s="1" customFormat="1" ht="15" x14ac:dyDescent="0.2"/>
    <row r="73" spans="2:19" s="1" customFormat="1" ht="15" hidden="1" x14ac:dyDescent="0.2"/>
    <row r="74" spans="2:19" s="1" customFormat="1" ht="15" hidden="1" x14ac:dyDescent="0.2"/>
    <row r="75" spans="2:19" s="1" customFormat="1" ht="15" hidden="1" x14ac:dyDescent="0.2">
      <c r="D75" s="1" t="s">
        <v>394</v>
      </c>
    </row>
    <row r="76" spans="2:19" s="1" customFormat="1" ht="15" hidden="1" x14ac:dyDescent="0.2"/>
    <row r="77" spans="2:19" s="1" customFormat="1" ht="15" hidden="1" x14ac:dyDescent="0.2"/>
    <row r="78" spans="2:19" s="1" customFormat="1" ht="15" hidden="1" x14ac:dyDescent="0.2"/>
    <row r="79" spans="2:19" s="1" customFormat="1" ht="15" hidden="1" x14ac:dyDescent="0.2"/>
    <row r="80" spans="2:19" s="1" customFormat="1" ht="15" hidden="1" x14ac:dyDescent="0.2"/>
    <row r="81" s="1" customFormat="1" ht="15" hidden="1" x14ac:dyDescent="0.2"/>
    <row r="82" s="1" customFormat="1" ht="15" hidden="1" x14ac:dyDescent="0.2"/>
    <row r="83" s="1" customFormat="1" ht="15" hidden="1" x14ac:dyDescent="0.2"/>
    <row r="84" s="1" customFormat="1" ht="15" hidden="1" x14ac:dyDescent="0.2"/>
    <row r="85" s="1" customFormat="1" ht="15" hidden="1" x14ac:dyDescent="0.2"/>
    <row r="86" s="1" customFormat="1" ht="15" hidden="1" x14ac:dyDescent="0.2"/>
    <row r="87" s="1" customFormat="1" ht="15" hidden="1" x14ac:dyDescent="0.2"/>
    <row r="88" s="1" customFormat="1" ht="15" hidden="1" x14ac:dyDescent="0.2"/>
    <row r="89" s="1" customFormat="1" ht="15" hidden="1" x14ac:dyDescent="0.2"/>
    <row r="90" s="1" customFormat="1" ht="15" hidden="1" x14ac:dyDescent="0.2"/>
    <row r="91" s="1" customFormat="1" ht="15" hidden="1" x14ac:dyDescent="0.2"/>
    <row r="92" s="1" customFormat="1" ht="15" hidden="1" x14ac:dyDescent="0.2"/>
    <row r="93" s="1" customFormat="1" ht="15" hidden="1" x14ac:dyDescent="0.2"/>
    <row r="94" s="1" customFormat="1" ht="15" hidden="1" x14ac:dyDescent="0.2"/>
    <row r="95" s="1" customFormat="1" ht="15" hidden="1" x14ac:dyDescent="0.2"/>
    <row r="96" s="1" customFormat="1" ht="15" hidden="1" x14ac:dyDescent="0.2"/>
    <row r="97" s="1" customFormat="1" ht="15" hidden="1" x14ac:dyDescent="0.2"/>
    <row r="98" s="1" customFormat="1" ht="15" hidden="1" x14ac:dyDescent="0.2"/>
    <row r="99" s="1" customFormat="1" ht="15" hidden="1" x14ac:dyDescent="0.2"/>
    <row r="100" s="1" customFormat="1" ht="15" hidden="1" x14ac:dyDescent="0.2"/>
    <row r="101" s="1" customFormat="1" ht="15" hidden="1" x14ac:dyDescent="0.2"/>
    <row r="102" s="1" customFormat="1" ht="15" hidden="1" x14ac:dyDescent="0.2"/>
    <row r="103" s="1" customFormat="1" ht="15" hidden="1" x14ac:dyDescent="0.2"/>
    <row r="104" s="1" customFormat="1" ht="15" hidden="1" x14ac:dyDescent="0.2"/>
    <row r="105" s="1" customFormat="1" ht="15" hidden="1" x14ac:dyDescent="0.2"/>
    <row r="106" s="1" customFormat="1" ht="15" hidden="1" x14ac:dyDescent="0.2"/>
    <row r="107" s="1" customFormat="1" ht="15" hidden="1" x14ac:dyDescent="0.2"/>
    <row r="108" s="1" customFormat="1" ht="15" hidden="1" x14ac:dyDescent="0.2"/>
    <row r="109" s="1" customFormat="1" ht="15" hidden="1" x14ac:dyDescent="0.2"/>
    <row r="110" s="1" customFormat="1" ht="15" hidden="1" x14ac:dyDescent="0.2"/>
    <row r="111" s="1" customFormat="1" ht="15" hidden="1" x14ac:dyDescent="0.2"/>
    <row r="112" s="1" customFormat="1" ht="15" hidden="1" x14ac:dyDescent="0.2"/>
    <row r="113" s="1" customFormat="1" ht="15" hidden="1" x14ac:dyDescent="0.2"/>
    <row r="114" s="1" customFormat="1" ht="15" hidden="1" x14ac:dyDescent="0.2"/>
    <row r="115" s="1" customFormat="1" ht="15" hidden="1" x14ac:dyDescent="0.2"/>
    <row r="116" s="1" customFormat="1" ht="15" hidden="1" x14ac:dyDescent="0.2"/>
    <row r="117" s="1" customFormat="1" ht="15" hidden="1" x14ac:dyDescent="0.2"/>
    <row r="118" s="1" customFormat="1" ht="15" hidden="1" x14ac:dyDescent="0.2"/>
    <row r="119" s="1" customFormat="1" ht="15" hidden="1" x14ac:dyDescent="0.2"/>
    <row r="120" s="1" customFormat="1" ht="15" hidden="1" x14ac:dyDescent="0.2"/>
    <row r="121" s="1" customFormat="1" ht="15" hidden="1" x14ac:dyDescent="0.2"/>
    <row r="122" s="1" customFormat="1" ht="15" hidden="1" x14ac:dyDescent="0.2"/>
    <row r="123" s="1" customFormat="1" ht="15" hidden="1" x14ac:dyDescent="0.2"/>
    <row r="124" s="1" customFormat="1" ht="15" hidden="1" x14ac:dyDescent="0.2"/>
    <row r="125" s="1" customFormat="1" ht="15" hidden="1" x14ac:dyDescent="0.2"/>
    <row r="126" s="1" customFormat="1" ht="15" hidden="1" x14ac:dyDescent="0.2"/>
    <row r="127" s="1" customFormat="1" ht="15" hidden="1" x14ac:dyDescent="0.2"/>
    <row r="128" s="1" customFormat="1" ht="15" hidden="1" x14ac:dyDescent="0.2"/>
    <row r="129" s="1" customFormat="1" ht="15" hidden="1" x14ac:dyDescent="0.2"/>
    <row r="130" s="1" customFormat="1" ht="15" hidden="1" x14ac:dyDescent="0.2"/>
    <row r="131" s="1" customFormat="1" ht="15" hidden="1" x14ac:dyDescent="0.2"/>
    <row r="132" s="1" customFormat="1" ht="15" hidden="1" x14ac:dyDescent="0.2"/>
    <row r="133" s="1" customFormat="1" ht="15" hidden="1" x14ac:dyDescent="0.2"/>
    <row r="134" s="1" customFormat="1" ht="15" hidden="1" x14ac:dyDescent="0.2"/>
    <row r="135" s="1" customFormat="1" ht="15" hidden="1" x14ac:dyDescent="0.2"/>
    <row r="136" s="1" customFormat="1" ht="15" hidden="1" x14ac:dyDescent="0.2"/>
    <row r="137" s="1" customFormat="1" ht="15" hidden="1" x14ac:dyDescent="0.2"/>
    <row r="138" s="1" customFormat="1" ht="15" hidden="1" x14ac:dyDescent="0.2"/>
    <row r="139" s="1" customFormat="1" ht="15" hidden="1" x14ac:dyDescent="0.2"/>
    <row r="140" s="1" customFormat="1" ht="15" hidden="1" x14ac:dyDescent="0.2"/>
    <row r="141" s="1" customFormat="1" ht="15" hidden="1" x14ac:dyDescent="0.2"/>
    <row r="142" s="1" customFormat="1" ht="15" hidden="1" x14ac:dyDescent="0.2"/>
    <row r="143" s="1" customFormat="1" ht="15" hidden="1" x14ac:dyDescent="0.2"/>
    <row r="144" s="1" customFormat="1" ht="15" hidden="1" x14ac:dyDescent="0.2"/>
    <row r="145" spans="1:12" s="1" customFormat="1" ht="15" hidden="1" x14ac:dyDescent="0.2"/>
    <row r="146" spans="1:12" s="1" customFormat="1" ht="15" hidden="1" x14ac:dyDescent="0.2"/>
    <row r="147" spans="1:12" s="1" customFormat="1" ht="15" hidden="1" x14ac:dyDescent="0.2"/>
    <row r="148" spans="1:12" s="1" customFormat="1" ht="15" hidden="1" x14ac:dyDescent="0.2"/>
    <row r="149" spans="1:12" s="1" customFormat="1" ht="15" hidden="1" x14ac:dyDescent="0.2"/>
    <row r="150" spans="1:12" s="1" customFormat="1" ht="15" hidden="1" x14ac:dyDescent="0.2"/>
    <row r="151" spans="1:12" s="1" customFormat="1" ht="15" hidden="1" x14ac:dyDescent="0.2"/>
    <row r="152" spans="1:12" hidden="1" x14ac:dyDescent="0.2">
      <c r="A152" t="s">
        <v>3</v>
      </c>
      <c r="B152" t="s">
        <v>5</v>
      </c>
      <c r="G152" s="6" t="s">
        <v>144</v>
      </c>
      <c r="H152" t="s">
        <v>6</v>
      </c>
      <c r="I152" s="9" t="s">
        <v>35</v>
      </c>
      <c r="J152" t="s">
        <v>43</v>
      </c>
    </row>
    <row r="153" spans="1:12" hidden="1" x14ac:dyDescent="0.2">
      <c r="A153" t="s">
        <v>0</v>
      </c>
      <c r="B153" s="8">
        <v>0.45</v>
      </c>
      <c r="G153" s="9" t="e">
        <f>#REF!</f>
        <v>#REF!</v>
      </c>
      <c r="H153" s="10" t="e">
        <f>#REF!</f>
        <v>#REF!</v>
      </c>
      <c r="I153" s="9"/>
      <c r="J153" t="s">
        <v>68</v>
      </c>
    </row>
    <row r="154" spans="1:12" hidden="1" x14ac:dyDescent="0.2">
      <c r="A154" t="s">
        <v>1</v>
      </c>
      <c r="B154" s="8">
        <v>0.45</v>
      </c>
      <c r="G154" s="9"/>
      <c r="H154" s="10"/>
    </row>
    <row r="155" spans="1:12" hidden="1" x14ac:dyDescent="0.2">
      <c r="A155" t="s">
        <v>2</v>
      </c>
      <c r="B155" s="8">
        <v>0.35</v>
      </c>
      <c r="G155" s="9"/>
      <c r="H155" s="10"/>
    </row>
    <row r="156" spans="1:12" hidden="1" x14ac:dyDescent="0.2">
      <c r="B156" s="8">
        <v>0.35</v>
      </c>
      <c r="G156" s="9"/>
      <c r="H156" s="7"/>
      <c r="I156" t="s">
        <v>98</v>
      </c>
      <c r="J156" s="29" t="e">
        <f>IF(#REF!=$I$171,0,"")</f>
        <v>#REF!</v>
      </c>
      <c r="K156" s="29"/>
      <c r="L156" s="29"/>
    </row>
    <row r="157" spans="1:12" hidden="1" x14ac:dyDescent="0.2">
      <c r="I157" t="s">
        <v>99</v>
      </c>
      <c r="J157" s="30" t="e">
        <f>IF(#REF!=$I$172,ROUNDDOWN($I$20*0.07,2),"")</f>
        <v>#REF!</v>
      </c>
      <c r="K157" s="30"/>
      <c r="L157" s="30"/>
    </row>
    <row r="158" spans="1:12" hidden="1" x14ac:dyDescent="0.2"/>
    <row r="159" spans="1:12" hidden="1" x14ac:dyDescent="0.2"/>
    <row r="160" spans="1:12" hidden="1" x14ac:dyDescent="0.2">
      <c r="A160" s="5" t="s">
        <v>4</v>
      </c>
      <c r="B160" s="64" t="s">
        <v>6</v>
      </c>
      <c r="C160" s="64" t="s">
        <v>11</v>
      </c>
      <c r="D160" s="64" t="s">
        <v>7</v>
      </c>
      <c r="G160" t="s">
        <v>97</v>
      </c>
      <c r="H160" s="28" t="e">
        <f>ROUND($I$20*0.07,2)</f>
        <v>#VALUE!</v>
      </c>
    </row>
    <row r="161" spans="1:4" hidden="1" x14ac:dyDescent="0.2">
      <c r="A161" t="str">
        <f>A153</f>
        <v>Mikro</v>
      </c>
      <c r="B161" s="4" t="e">
        <f>IF($A$176=#REF!,#REF!,0)</f>
        <v>#REF!</v>
      </c>
      <c r="C161" s="4">
        <f>IF($B$168-$B$176&lt;0,"BŁĄD",IF($B$176=0,0,$B$168-$B$176))</f>
        <v>0</v>
      </c>
      <c r="D161" s="7" t="str">
        <f>IF($B$176=0,"",IF($B$176&lt;=$B$168,1,0))</f>
        <v/>
      </c>
    </row>
    <row r="162" spans="1:4" hidden="1" x14ac:dyDescent="0.2">
      <c r="A162" t="str">
        <f t="shared" ref="A162:A164" si="13">A154</f>
        <v>Mały</v>
      </c>
      <c r="B162" s="4" t="e">
        <f>IF($A$177=#REF!,#REF!,0)</f>
        <v>#REF!</v>
      </c>
      <c r="C162" s="4">
        <f>IF($B$169-$B$177&lt;0,"BŁĄD",IF($B$177=0,0,$B$169-$B$177))</f>
        <v>0</v>
      </c>
      <c r="D162" s="7" t="str">
        <f>IF($B$177=0,"",IF($B$176&lt;=$B$169,1,0))</f>
        <v/>
      </c>
    </row>
    <row r="163" spans="1:4" hidden="1" x14ac:dyDescent="0.2">
      <c r="A163" t="str">
        <f t="shared" si="13"/>
        <v>Średni</v>
      </c>
      <c r="B163" s="4" t="e">
        <f>IF($A$178=#REF!,#REF!,0)</f>
        <v>#REF!</v>
      </c>
      <c r="C163" s="4">
        <f>IF($B$170-$B$178&lt;0,"BŁĄD",IF($B$178=0,0,$B$170-$B$178))</f>
        <v>0</v>
      </c>
      <c r="D163" s="7" t="str">
        <f>IF($B$178=0,"",IF($B$176&lt;=$B$170,1,0))</f>
        <v/>
      </c>
    </row>
    <row r="164" spans="1:4" hidden="1" x14ac:dyDescent="0.2">
      <c r="A164">
        <f t="shared" si="13"/>
        <v>0</v>
      </c>
      <c r="B164" s="4" t="e">
        <f>IF($A$179=#REF!,#REF!,0)</f>
        <v>#REF!</v>
      </c>
      <c r="C164" s="4">
        <f>IF($B$171-$B$179&lt;0,"BŁĄD",IF($B$179=0,0,$B$171-$B$179))</f>
        <v>0</v>
      </c>
      <c r="D164" s="7" t="str">
        <f>IF($B$179=0,"",IF($B$176&lt;=$B$171,1,0))</f>
        <v/>
      </c>
    </row>
    <row r="165" spans="1:4" hidden="1" x14ac:dyDescent="0.2"/>
    <row r="166" spans="1:4" hidden="1" x14ac:dyDescent="0.2"/>
    <row r="167" spans="1:4" hidden="1" x14ac:dyDescent="0.2"/>
    <row r="168" spans="1:4" hidden="1" x14ac:dyDescent="0.2">
      <c r="A168" t="s">
        <v>12</v>
      </c>
    </row>
    <row r="169" spans="1:4" hidden="1" x14ac:dyDescent="0.2"/>
    <row r="170" spans="1:4" hidden="1" x14ac:dyDescent="0.2"/>
    <row r="171" spans="1:4" hidden="1" x14ac:dyDescent="0.2"/>
    <row r="172" spans="1:4" hidden="1" x14ac:dyDescent="0.2">
      <c r="A172" t="s">
        <v>96</v>
      </c>
    </row>
    <row r="173" spans="1:4" s="1" customFormat="1" ht="15" hidden="1" x14ac:dyDescent="0.2"/>
    <row r="174" spans="1:4" s="1" customFormat="1" ht="15" hidden="1" x14ac:dyDescent="0.2"/>
    <row r="175" spans="1:4" s="1" customFormat="1" ht="15" hidden="1" x14ac:dyDescent="0.2"/>
    <row r="176" spans="1:4" s="1" customFormat="1" ht="15" hidden="1" x14ac:dyDescent="0.2"/>
    <row r="177" spans="3:18" s="1" customFormat="1" ht="15" hidden="1" x14ac:dyDescent="0.2"/>
    <row r="178" spans="3:18" s="1" customFormat="1" ht="34" hidden="1" x14ac:dyDescent="0.2">
      <c r="D178" s="11"/>
      <c r="G178" s="11"/>
      <c r="H178" s="21" t="s">
        <v>42</v>
      </c>
      <c r="I178" s="21" t="s">
        <v>70</v>
      </c>
    </row>
    <row r="179" spans="3:18" s="1" customFormat="1" hidden="1" x14ac:dyDescent="0.2">
      <c r="G179" s="49" t="s">
        <v>36</v>
      </c>
      <c r="H179" s="53" t="e">
        <v>#REF!</v>
      </c>
      <c r="I179" s="53" t="e">
        <v>#REF!</v>
      </c>
    </row>
    <row r="180" spans="3:18" s="1" customFormat="1" hidden="1" x14ac:dyDescent="0.2">
      <c r="G180" s="27" t="s">
        <v>87</v>
      </c>
      <c r="H180" s="24" t="e">
        <v>#REF!</v>
      </c>
      <c r="I180" s="24" t="e">
        <v>#REF!</v>
      </c>
    </row>
    <row r="181" spans="3:18" s="1" customFormat="1" hidden="1" x14ac:dyDescent="0.2">
      <c r="G181" s="27" t="s">
        <v>37</v>
      </c>
      <c r="H181" s="24">
        <v>0</v>
      </c>
      <c r="I181" s="24">
        <v>0</v>
      </c>
    </row>
    <row r="182" spans="3:18" s="1" customFormat="1" ht="16" hidden="1" customHeight="1" x14ac:dyDescent="0.2">
      <c r="G182" s="69" t="s">
        <v>38</v>
      </c>
      <c r="H182" s="24">
        <v>0</v>
      </c>
      <c r="I182" s="24">
        <v>0</v>
      </c>
    </row>
    <row r="183" spans="3:18" s="1" customFormat="1" hidden="1" x14ac:dyDescent="0.2">
      <c r="G183" s="27" t="s">
        <v>39</v>
      </c>
      <c r="H183" s="24">
        <v>0</v>
      </c>
      <c r="I183" s="24">
        <v>0</v>
      </c>
    </row>
    <row r="184" spans="3:18" s="1" customFormat="1" hidden="1" x14ac:dyDescent="0.2">
      <c r="G184" s="16" t="s">
        <v>40</v>
      </c>
      <c r="H184" s="24" t="e">
        <v>#REF!</v>
      </c>
      <c r="I184" s="24" t="e">
        <v>#REF!</v>
      </c>
    </row>
    <row r="185" spans="3:18" s="1" customFormat="1" hidden="1" x14ac:dyDescent="0.2">
      <c r="G185" s="49" t="s">
        <v>41</v>
      </c>
      <c r="H185" s="53" t="e">
        <v>#REF!</v>
      </c>
      <c r="I185" s="53" t="e">
        <v>#REF!</v>
      </c>
    </row>
    <row r="186" spans="3:18" s="1" customFormat="1" ht="15" hidden="1" x14ac:dyDescent="0.2"/>
    <row r="187" spans="3:18" s="1" customFormat="1" ht="15" hidden="1" x14ac:dyDescent="0.2">
      <c r="H187" s="72"/>
      <c r="I187" s="70"/>
    </row>
    <row r="188" spans="3:18" s="1" customFormat="1" ht="15" hidden="1" x14ac:dyDescent="0.2">
      <c r="H188" s="71"/>
      <c r="I188" s="71"/>
    </row>
    <row r="189" spans="3:18" s="1" customFormat="1" ht="34" hidden="1" x14ac:dyDescent="0.2">
      <c r="C189" s="11"/>
      <c r="D189" s="261" t="s">
        <v>137</v>
      </c>
      <c r="E189" s="261"/>
      <c r="F189" s="261"/>
      <c r="G189" s="21" t="s">
        <v>139</v>
      </c>
      <c r="H189" s="21" t="s">
        <v>42</v>
      </c>
      <c r="I189" s="21" t="s">
        <v>70</v>
      </c>
      <c r="J189" s="21" t="s">
        <v>19</v>
      </c>
      <c r="K189" s="21"/>
      <c r="L189" s="21"/>
      <c r="M189" s="73" t="s">
        <v>146</v>
      </c>
      <c r="O189" s="1" t="s">
        <v>150</v>
      </c>
      <c r="R189" s="1" t="s">
        <v>411</v>
      </c>
    </row>
    <row r="190" spans="3:18" s="1" customFormat="1" hidden="1" x14ac:dyDescent="0.2">
      <c r="C190" s="11" t="s">
        <v>13</v>
      </c>
      <c r="D190" s="11" t="s">
        <v>18</v>
      </c>
      <c r="E190" s="11"/>
      <c r="F190" s="11"/>
      <c r="G190" s="11" t="s">
        <v>18</v>
      </c>
      <c r="H190" s="14" t="e">
        <v>#REF!</v>
      </c>
      <c r="I190" s="14" t="e">
        <v>#REF!</v>
      </c>
      <c r="J190" s="14" t="e">
        <v>#REF!</v>
      </c>
      <c r="K190" s="14"/>
      <c r="L190" s="14"/>
      <c r="M190" s="70" t="e">
        <v>#REF!</v>
      </c>
    </row>
    <row r="191" spans="3:18" s="1" customFormat="1" hidden="1" x14ac:dyDescent="0.2">
      <c r="C191" s="11" t="s">
        <v>14</v>
      </c>
      <c r="D191" s="11" t="s">
        <v>8</v>
      </c>
      <c r="E191" s="11"/>
      <c r="F191" s="11"/>
      <c r="G191" s="11" t="s">
        <v>8</v>
      </c>
      <c r="H191" s="14">
        <v>0</v>
      </c>
      <c r="I191" s="14">
        <v>0</v>
      </c>
      <c r="J191" s="22">
        <v>0</v>
      </c>
      <c r="K191" s="22"/>
      <c r="L191" s="22"/>
      <c r="M191" s="70">
        <v>0</v>
      </c>
    </row>
    <row r="192" spans="3:18" s="1" customFormat="1" hidden="1" x14ac:dyDescent="0.2">
      <c r="C192" s="11" t="s">
        <v>15</v>
      </c>
      <c r="D192" s="11" t="s">
        <v>9</v>
      </c>
      <c r="E192" s="11"/>
      <c r="F192" s="11"/>
      <c r="G192" s="11" t="s">
        <v>9</v>
      </c>
      <c r="H192" s="14">
        <v>0</v>
      </c>
      <c r="I192" s="14">
        <v>0</v>
      </c>
      <c r="J192" s="22">
        <v>0</v>
      </c>
      <c r="K192" s="22"/>
      <c r="L192" s="22"/>
      <c r="M192" s="70">
        <v>0</v>
      </c>
      <c r="O192" s="70"/>
      <c r="P192" s="70"/>
      <c r="Q192" s="70"/>
    </row>
    <row r="193" spans="3:19" s="1" customFormat="1" hidden="1" x14ac:dyDescent="0.2">
      <c r="C193" s="11" t="s">
        <v>16</v>
      </c>
      <c r="D193" s="11" t="s">
        <v>10</v>
      </c>
      <c r="E193" s="11"/>
      <c r="F193" s="11"/>
      <c r="G193" s="11" t="s">
        <v>10</v>
      </c>
      <c r="H193" s="14">
        <v>0</v>
      </c>
      <c r="I193" s="14">
        <v>0</v>
      </c>
      <c r="J193" s="22">
        <v>0</v>
      </c>
      <c r="K193" s="22"/>
      <c r="L193" s="22"/>
      <c r="M193" s="70">
        <v>0</v>
      </c>
      <c r="O193" s="70"/>
      <c r="P193" s="70"/>
      <c r="Q193" s="70"/>
    </row>
    <row r="194" spans="3:19" s="1" customFormat="1" hidden="1" x14ac:dyDescent="0.2">
      <c r="C194" s="11" t="s">
        <v>17</v>
      </c>
      <c r="D194" s="11" t="s">
        <v>138</v>
      </c>
      <c r="E194" s="11"/>
      <c r="F194" s="11"/>
      <c r="G194" s="11" t="s">
        <v>10</v>
      </c>
      <c r="H194" s="14">
        <v>0</v>
      </c>
      <c r="I194" s="14">
        <v>0</v>
      </c>
      <c r="J194" s="76">
        <v>0</v>
      </c>
      <c r="K194" s="76"/>
      <c r="L194" s="76"/>
      <c r="M194" s="70">
        <v>0</v>
      </c>
      <c r="N194" s="1" t="s">
        <v>148</v>
      </c>
      <c r="O194" s="77">
        <v>0</v>
      </c>
      <c r="P194" s="77"/>
      <c r="Q194" s="77"/>
      <c r="R194" s="79" t="s">
        <v>151</v>
      </c>
      <c r="S194" s="79"/>
    </row>
    <row r="195" spans="3:19" s="1" customFormat="1" hidden="1" x14ac:dyDescent="0.2">
      <c r="C195" s="11" t="s">
        <v>124</v>
      </c>
      <c r="D195" s="11" t="s">
        <v>142</v>
      </c>
      <c r="E195" s="11"/>
      <c r="F195" s="11"/>
      <c r="G195" s="11" t="s">
        <v>143</v>
      </c>
      <c r="H195" s="14">
        <v>0</v>
      </c>
      <c r="I195" s="14">
        <v>0</v>
      </c>
      <c r="J195" s="22">
        <v>0</v>
      </c>
      <c r="K195" s="22"/>
      <c r="L195" s="22"/>
      <c r="M195" s="70">
        <v>0</v>
      </c>
      <c r="N195" s="1" t="s">
        <v>148</v>
      </c>
      <c r="O195" s="70"/>
      <c r="P195" s="70"/>
      <c r="Q195" s="70"/>
      <c r="R195" s="71">
        <v>0</v>
      </c>
      <c r="S195" s="71"/>
    </row>
    <row r="196" spans="3:19" s="1" customFormat="1" ht="17" hidden="1" thickBot="1" x14ac:dyDescent="0.25">
      <c r="C196" s="11" t="s">
        <v>141</v>
      </c>
      <c r="D196" s="262" t="s">
        <v>89</v>
      </c>
      <c r="E196" s="262"/>
      <c r="F196" s="262"/>
      <c r="G196" s="11" t="s">
        <v>89</v>
      </c>
      <c r="H196" s="14" t="e">
        <v>#REF!</v>
      </c>
      <c r="I196" s="14" t="e">
        <v>#REF!</v>
      </c>
      <c r="J196" s="22" t="e">
        <v>#REF!</v>
      </c>
      <c r="K196" s="22"/>
      <c r="L196" s="22"/>
      <c r="M196" s="70" t="e">
        <v>#REF!</v>
      </c>
      <c r="N196" s="1" t="s">
        <v>147</v>
      </c>
      <c r="O196" s="78">
        <v>0</v>
      </c>
      <c r="P196" s="78"/>
      <c r="Q196" s="78"/>
    </row>
    <row r="197" spans="3:19" s="1" customFormat="1" ht="17" hidden="1" thickBot="1" x14ac:dyDescent="0.25">
      <c r="C197" s="11"/>
      <c r="D197" s="57" t="s">
        <v>84</v>
      </c>
      <c r="E197" s="55"/>
      <c r="F197" s="55"/>
      <c r="G197" s="55"/>
      <c r="H197" s="50" t="e">
        <v>#REF!</v>
      </c>
      <c r="I197" s="50" t="e">
        <v>#REF!</v>
      </c>
      <c r="J197" s="51" t="e">
        <v>#REF!</v>
      </c>
      <c r="K197" s="60"/>
      <c r="L197" s="60"/>
      <c r="M197" s="70" t="e">
        <v>#REF!</v>
      </c>
    </row>
    <row r="198" spans="3:19" s="1" customFormat="1" ht="15" hidden="1" x14ac:dyDescent="0.2">
      <c r="M198" s="70"/>
    </row>
    <row r="199" spans="3:19" s="1" customFormat="1" ht="15" hidden="1" x14ac:dyDescent="0.2">
      <c r="J199" s="75" t="s">
        <v>149</v>
      </c>
      <c r="K199" s="75"/>
      <c r="L199" s="75"/>
      <c r="M199" s="72" t="e">
        <v>#REF!</v>
      </c>
    </row>
    <row r="200" spans="3:19" s="1" customFormat="1" ht="15" hidden="1" x14ac:dyDescent="0.2">
      <c r="J200" s="75" t="s">
        <v>155</v>
      </c>
      <c r="K200" s="75"/>
      <c r="L200" s="75"/>
      <c r="M200" s="80">
        <v>0</v>
      </c>
    </row>
    <row r="201" spans="3:19" s="1" customFormat="1" ht="15" hidden="1" x14ac:dyDescent="0.2">
      <c r="J201" s="75" t="s">
        <v>412</v>
      </c>
      <c r="K201" s="75"/>
      <c r="L201" s="75"/>
      <c r="M201" s="70">
        <v>0</v>
      </c>
    </row>
    <row r="202" spans="3:19" s="1" customFormat="1" ht="15" hidden="1" x14ac:dyDescent="0.2">
      <c r="J202" s="75" t="s">
        <v>413</v>
      </c>
      <c r="K202" s="75"/>
      <c r="L202" s="75"/>
      <c r="M202" s="70">
        <v>0</v>
      </c>
      <c r="O202" s="70"/>
      <c r="P202" s="70"/>
      <c r="Q202" s="70"/>
    </row>
    <row r="203" spans="3:19" s="1" customFormat="1" ht="15" hidden="1" x14ac:dyDescent="0.2">
      <c r="J203" s="75" t="s">
        <v>152</v>
      </c>
      <c r="K203" s="75"/>
      <c r="L203" s="75"/>
      <c r="M203" s="83" t="e">
        <v>#REF!</v>
      </c>
    </row>
    <row r="204" spans="3:19" s="1" customFormat="1" ht="15" hidden="1" x14ac:dyDescent="0.2">
      <c r="J204" s="1" t="s">
        <v>154</v>
      </c>
      <c r="M204" s="81" t="e">
        <v>#REF!</v>
      </c>
    </row>
    <row r="205" spans="3:19" s="1" customFormat="1" ht="15" hidden="1" x14ac:dyDescent="0.2">
      <c r="J205" s="1" t="s">
        <v>153</v>
      </c>
      <c r="M205" s="84" t="e">
        <v>#REF!</v>
      </c>
    </row>
    <row r="206" spans="3:19" s="1" customFormat="1" ht="15" hidden="1" x14ac:dyDescent="0.2">
      <c r="J206" s="74">
        <v>0.25</v>
      </c>
      <c r="K206" s="74"/>
      <c r="L206" s="74"/>
      <c r="M206" s="81" t="e">
        <v>#REF!</v>
      </c>
    </row>
    <row r="207" spans="3:19" s="1" customFormat="1" ht="15" hidden="1" x14ac:dyDescent="0.2"/>
    <row r="208" spans="3:19" s="1" customFormat="1" ht="15" hidden="1" x14ac:dyDescent="0.2"/>
    <row r="209" s="1" customFormat="1" ht="15" hidden="1" x14ac:dyDescent="0.2"/>
    <row r="210" s="1" customFormat="1" ht="15" hidden="1" x14ac:dyDescent="0.2"/>
    <row r="211" s="1" customFormat="1" ht="15" hidden="1" x14ac:dyDescent="0.2"/>
    <row r="212" s="1" customFormat="1" ht="15" hidden="1" x14ac:dyDescent="0.2"/>
    <row r="213" s="1" customFormat="1" ht="15" hidden="1" x14ac:dyDescent="0.2"/>
    <row r="214" s="1" customFormat="1" ht="15" hidden="1" x14ac:dyDescent="0.2"/>
    <row r="215" s="1" customFormat="1" ht="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</sheetData>
  <sheetProtection algorithmName="SHA-512" hashValue="la1LpXfWqvyDGlctC/6gxhrhbVkbXPsSzZvraY8+xpPlVgpBJA6x83RL8h2nadg43oGRP7Q+xnbTGWspH2f20w==" saltValue="3m4jRNn/ZEhHuUYc0MXEZQ==" spinCount="100000" sheet="1" formatCells="0" formatColumns="0" formatRows="0"/>
  <mergeCells count="24">
    <mergeCell ref="M46:M48"/>
    <mergeCell ref="N46:N48"/>
    <mergeCell ref="D25:F25"/>
    <mergeCell ref="D24:F24"/>
    <mergeCell ref="T27:AG27"/>
    <mergeCell ref="C5:E6"/>
    <mergeCell ref="D9:H9"/>
    <mergeCell ref="C11:G12"/>
    <mergeCell ref="C61:F62"/>
    <mergeCell ref="C18:F19"/>
    <mergeCell ref="D20:F20"/>
    <mergeCell ref="D65:F65"/>
    <mergeCell ref="D30:F30"/>
    <mergeCell ref="C34:D35"/>
    <mergeCell ref="D64:F64"/>
    <mergeCell ref="D29:F29"/>
    <mergeCell ref="D41:F41"/>
    <mergeCell ref="D189:F189"/>
    <mergeCell ref="D196:F196"/>
    <mergeCell ref="D69:F69"/>
    <mergeCell ref="D70:F70"/>
    <mergeCell ref="D66:F66"/>
    <mergeCell ref="D67:F67"/>
    <mergeCell ref="D68:F68"/>
  </mergeCells>
  <conditionalFormatting sqref="M43">
    <cfRule type="cellIs" dxfId="49" priority="12" operator="greaterThan">
      <formula>$N$43</formula>
    </cfRule>
    <cfRule type="cellIs" dxfId="48" priority="11" operator="lessThan">
      <formula>$N$43</formula>
    </cfRule>
  </conditionalFormatting>
  <conditionalFormatting sqref="M46:M48">
    <cfRule type="cellIs" dxfId="47" priority="10" operator="greaterThan">
      <formula>$N$46</formula>
    </cfRule>
    <cfRule type="cellIs" dxfId="46" priority="9" operator="lessThan">
      <formula>$N$46</formula>
    </cfRule>
  </conditionalFormatting>
  <conditionalFormatting sqref="M51">
    <cfRule type="cellIs" dxfId="45" priority="8" operator="greaterThan">
      <formula>$N$51</formula>
    </cfRule>
    <cfRule type="cellIs" dxfId="44" priority="6" operator="lessThanOrEqual">
      <formula>$N$51</formula>
    </cfRule>
  </conditionalFormatting>
  <conditionalFormatting sqref="M54">
    <cfRule type="cellIs" dxfId="43" priority="5" operator="greaterThan">
      <formula>$N$54</formula>
    </cfRule>
    <cfRule type="cellIs" dxfId="42" priority="3" operator="lessThanOrEqual">
      <formula>$N$54</formula>
    </cfRule>
  </conditionalFormatting>
  <conditionalFormatting sqref="M57">
    <cfRule type="cellIs" dxfId="41" priority="2" operator="greaterThan">
      <formula>$N$57</formula>
    </cfRule>
    <cfRule type="cellIs" dxfId="40" priority="1" operator="lessThanOrEqual">
      <formula>$N$57</formula>
    </cfRule>
  </conditionalFormatting>
  <conditionalFormatting sqref="Q25:Q26">
    <cfRule type="cellIs" dxfId="39" priority="23" operator="greaterThan">
      <formula>0.15</formula>
    </cfRule>
    <cfRule type="cellIs" dxfId="38" priority="24" operator="lessThanOrEqual">
      <formula>0.15</formula>
    </cfRule>
  </conditionalFormatting>
  <conditionalFormatting sqref="S27">
    <cfRule type="cellIs" dxfId="37" priority="14" operator="lessThanOrEqual">
      <formula>0.1</formula>
    </cfRule>
    <cfRule type="cellIs" dxfId="36" priority="13" operator="greaterThan">
      <formula>0.1</formula>
    </cfRule>
  </conditionalFormatting>
  <pageMargins left="0.25" right="0.25" top="0.75" bottom="0.75" header="0.3" footer="0.3"/>
  <pageSetup paperSize="9" scale="15" orientation="landscape" horizontalDpi="0" verticalDpi="0"/>
  <headerFooter>
    <oddHeader>&amp;L&amp;F
&amp;C&amp;"System Font,Standardowy"&amp;10&amp;K000000&amp;A&amp;R&amp;P z &amp;N</oddHeader>
    <oddFooter>&amp;L&amp;F&amp;C&amp;A&amp;R&amp;P z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80" r:id="rId3" name="Label 44">
              <controlPr defaultSize="0" autoFill="0" autoLine="0" autoPict="0">
                <anchor moveWithCells="1" sizeWithCells="1">
                  <from>
                    <xdr:col>15</xdr:col>
                    <xdr:colOff>215900</xdr:colOff>
                    <xdr:row>26</xdr:row>
                    <xdr:rowOff>38100</xdr:rowOff>
                  </from>
                  <to>
                    <xdr:col>16</xdr:col>
                    <xdr:colOff>101600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" name="Label 45">
              <controlPr defaultSize="0" autoFill="0" autoLine="0" autoPict="0">
                <anchor moveWithCells="1" sizeWithCells="1">
                  <from>
                    <xdr:col>15</xdr:col>
                    <xdr:colOff>622300</xdr:colOff>
                    <xdr:row>26</xdr:row>
                    <xdr:rowOff>50800</xdr:rowOff>
                  </from>
                  <to>
                    <xdr:col>16</xdr:col>
                    <xdr:colOff>190500</xdr:colOff>
                    <xdr:row>26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F930446E-6779-554D-9BB3-03BB674E3C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P25:P26</xm:sqref>
        </x14:conditionalFormatting>
        <x14:conditionalFormatting xmlns:xm="http://schemas.microsoft.com/office/excel/2006/main">
          <x14:cfRule type="iconSet" priority="89" id="{5044E737-CF1C-B64C-A2E8-A6516910769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P27:Q27 R28:R29</xm:sqref>
        </x14:conditionalFormatting>
        <x14:conditionalFormatting xmlns:xm="http://schemas.microsoft.com/office/excel/2006/main">
          <x14:cfRule type="iconSet" priority="20" id="{94B10F3D-D1BB-4C4E-96B1-CE22ABE9B31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P28:Q28</xm:sqref>
        </x14:conditionalFormatting>
        <x14:conditionalFormatting xmlns:xm="http://schemas.microsoft.com/office/excel/2006/main">
          <x14:cfRule type="iconSet" priority="19" id="{7881BF42-2CFB-C341-B4E5-AB2C4F3C1FF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P29:Q29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D759-C564-B14C-9646-9D66BE7C0E25}">
  <sheetPr>
    <pageSetUpPr fitToPage="1"/>
  </sheetPr>
  <dimension ref="A2:L72"/>
  <sheetViews>
    <sheetView showGridLines="0" topLeftCell="A2" zoomScaleNormal="100" workbookViewId="0">
      <selection activeCell="E35" sqref="E35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0" width="11.83203125" customWidth="1"/>
  </cols>
  <sheetData>
    <row r="2" spans="1:12" s="95" customFormat="1" x14ac:dyDescent="0.2">
      <c r="A2" s="174" t="s">
        <v>168</v>
      </c>
    </row>
    <row r="3" spans="1:12" s="95" customFormat="1" x14ac:dyDescent="0.2"/>
    <row r="4" spans="1:12" s="95" customFormat="1" x14ac:dyDescent="0.2">
      <c r="B4" s="187" t="s">
        <v>346</v>
      </c>
      <c r="C4" s="187" t="s">
        <v>167</v>
      </c>
    </row>
    <row r="5" spans="1:12" s="95" customFormat="1" x14ac:dyDescent="0.2">
      <c r="B5" s="191" t="s">
        <v>204</v>
      </c>
      <c r="C5" s="192" t="str">
        <f>IF('Dane wejściowe'!C13=0,"",'Dane wejściowe'!C13)</f>
        <v/>
      </c>
    </row>
    <row r="6" spans="1:12" s="95" customFormat="1" x14ac:dyDescent="0.2">
      <c r="B6" s="191" t="s">
        <v>157</v>
      </c>
      <c r="C6" s="192" t="str">
        <f>IF('Dane wejściowe'!C14=0,"",'Dane wejściowe'!C14)</f>
        <v/>
      </c>
    </row>
    <row r="7" spans="1:12" s="95" customFormat="1" x14ac:dyDescent="0.2">
      <c r="B7" s="191" t="s">
        <v>158</v>
      </c>
      <c r="C7" s="192" t="str">
        <f>IF('Dane wejściowe'!C15=0,"",'Dane wejściowe'!C15)</f>
        <v/>
      </c>
    </row>
    <row r="8" spans="1:12" s="95" customFormat="1" x14ac:dyDescent="0.2">
      <c r="B8" s="191" t="s">
        <v>159</v>
      </c>
      <c r="C8" s="192" t="str">
        <f>IF('Dane wejściowe'!C16=0,"",'Dane wejściowe'!C16)</f>
        <v/>
      </c>
    </row>
    <row r="9" spans="1:12" s="95" customFormat="1" x14ac:dyDescent="0.2">
      <c r="B9" s="191" t="s">
        <v>160</v>
      </c>
      <c r="C9" s="192" t="str">
        <f>IF('Dane wejściowe'!C17=0,"",'Dane wejściowe'!C17)</f>
        <v/>
      </c>
    </row>
    <row r="10" spans="1:12" s="95" customFormat="1" x14ac:dyDescent="0.2">
      <c r="B10" s="191" t="s">
        <v>161</v>
      </c>
      <c r="C10" s="192" t="str">
        <f>IF('Dane wejściowe'!C18=0,"",'Dane wejściowe'!C18)</f>
        <v/>
      </c>
    </row>
    <row r="11" spans="1:12" x14ac:dyDescent="0.2">
      <c r="E11" t="b">
        <f>E12='Podsumowanie budżetu'!H14</f>
        <v>1</v>
      </c>
      <c r="F11" t="b">
        <f>F12='Podsumowanie budżetu'!I14</f>
        <v>1</v>
      </c>
      <c r="G11" t="b">
        <f>G12='Podsumowanie budżetu'!J14</f>
        <v>1</v>
      </c>
      <c r="H11" t="b">
        <f>H12='Podsumowanie budżetu'!K14</f>
        <v>1</v>
      </c>
      <c r="I11" t="b">
        <f>I12='Podsumowanie budżetu'!L14</f>
        <v>1</v>
      </c>
    </row>
    <row r="12" spans="1:12" hidden="1" x14ac:dyDescent="0.2">
      <c r="E12" s="193">
        <f>E22+E32+E42+E52+E62+E72</f>
        <v>0</v>
      </c>
      <c r="F12" s="193">
        <f t="shared" ref="F12:I12" si="0">F22+F32+F42+F52+F62+F72</f>
        <v>0</v>
      </c>
      <c r="G12" s="193">
        <f t="shared" si="0"/>
        <v>0</v>
      </c>
      <c r="H12" s="193">
        <f t="shared" si="0"/>
        <v>0</v>
      </c>
      <c r="I12" s="193">
        <f t="shared" si="0"/>
        <v>0</v>
      </c>
    </row>
    <row r="13" spans="1:12" ht="21" x14ac:dyDescent="0.25">
      <c r="A13" s="187" t="s">
        <v>387</v>
      </c>
      <c r="B13" s="188"/>
      <c r="C13" s="189" t="str">
        <f>C5</f>
        <v/>
      </c>
      <c r="D13" s="188"/>
      <c r="E13" s="188"/>
      <c r="F13" s="188"/>
      <c r="G13" s="188"/>
      <c r="H13" s="188"/>
      <c r="I13" s="188"/>
    </row>
    <row r="14" spans="1:12" ht="34" x14ac:dyDescent="0.2">
      <c r="B14" s="11"/>
      <c r="C14" s="21" t="s">
        <v>137</v>
      </c>
      <c r="D14" s="21" t="s">
        <v>139</v>
      </c>
      <c r="E14" s="21" t="s">
        <v>42</v>
      </c>
      <c r="F14" s="21" t="s">
        <v>70</v>
      </c>
      <c r="G14" s="21" t="s">
        <v>381</v>
      </c>
      <c r="H14" s="21" t="s">
        <v>406</v>
      </c>
      <c r="I14" s="21" t="s">
        <v>383</v>
      </c>
      <c r="J14" s="25"/>
      <c r="K14" s="69"/>
      <c r="L14" s="69"/>
    </row>
    <row r="15" spans="1:12" ht="16" customHeight="1" x14ac:dyDescent="0.2">
      <c r="B15" s="11" t="s">
        <v>13</v>
      </c>
      <c r="C15" s="11" t="s">
        <v>246</v>
      </c>
      <c r="D15" s="11" t="s">
        <v>9</v>
      </c>
      <c r="E15" s="14">
        <f>SUMIFS('Z1 Wydatki audytowe'!$H$41:$H$85,'Z1 Wydatki audytowe'!$D$41:$D$85,$C$13)</f>
        <v>0</v>
      </c>
      <c r="F15" s="14">
        <f>SUMIFS('Z1 Wydatki audytowe'!$I$41:$I$85,'Z1 Wydatki audytowe'!D$41:D$85,$C$13)</f>
        <v>0</v>
      </c>
      <c r="G15" s="14">
        <f>SUMIFS('Z1 Wydatki audytowe'!$J$41:$J$85,'Z1 Wydatki audytowe'!D$41:D$85,$C$13)</f>
        <v>0</v>
      </c>
      <c r="H15" s="14">
        <f>SUMIFS('Z1 Wydatki audytowe'!$K$41:$K$85,'Z1 Wydatki audytowe'!D$41:D$85,$C$13)</f>
        <v>0</v>
      </c>
      <c r="I15" s="14">
        <f>SUMIFS('Z1 Wydatki audytowe'!$L$41:$L$85,'Z1 Wydatki audytowe'!D$41:D$85,$C$13)</f>
        <v>0</v>
      </c>
      <c r="J15" s="23"/>
      <c r="K15" s="82"/>
      <c r="L15" s="82"/>
    </row>
    <row r="16" spans="1:12" ht="16" customHeight="1" x14ac:dyDescent="0.2">
      <c r="B16" s="11" t="s">
        <v>407</v>
      </c>
      <c r="C16" s="11" t="s">
        <v>248</v>
      </c>
      <c r="D16" s="11" t="s">
        <v>9</v>
      </c>
      <c r="E16" s="14">
        <f>SUMIFS('Z2 Pozostałe roboty budowla'!$H$31:$H$75,'Z2 Pozostałe roboty budowla'!$D$31:$D$75,$C$13)</f>
        <v>0</v>
      </c>
      <c r="F16" s="14">
        <f>SUMIFS('Z2 Pozostałe roboty budowla'!$I$31:$I$75,'Z2 Pozostałe roboty budowla'!D$31:D$75,$C$13)</f>
        <v>0</v>
      </c>
      <c r="G16" s="14">
        <f>SUMIFS('Z2 Pozostałe roboty budowla'!$J$31:$J$75,'Z2 Pozostałe roboty budowla'!D$31:D$75,$C$13)</f>
        <v>0</v>
      </c>
      <c r="H16" s="14">
        <f>SUMIFS('Z2 Pozostałe roboty budowla'!$K$31:$K$75,'Z2 Pozostałe roboty budowla'!D$31:D$75,$C$13)</f>
        <v>0</v>
      </c>
      <c r="I16" s="14">
        <f>SUMIFS('Z2 Pozostałe roboty budowla'!$L$31:$L$75,'Z2 Pozostałe roboty budowla'!D$31:D$75,$C$13)</f>
        <v>0</v>
      </c>
      <c r="J16" s="23"/>
      <c r="K16" s="82"/>
      <c r="L16" s="82"/>
    </row>
    <row r="17" spans="1:12" ht="16" customHeight="1" x14ac:dyDescent="0.2">
      <c r="B17" s="11" t="s">
        <v>15</v>
      </c>
      <c r="C17" s="11" t="s">
        <v>142</v>
      </c>
      <c r="D17" s="11" t="s">
        <v>143</v>
      </c>
      <c r="E17" s="14">
        <f>SUMIFS('Z3 Prace przygotowawcze'!$I$31:$I$75,'Z3 Prace przygotowawcze'!$E$31:$E$75,$C$13)</f>
        <v>0</v>
      </c>
      <c r="F17" s="14">
        <f>SUMIFS('Z3 Prace przygotowawcze'!$J$31:$J$75,'Z3 Prace przygotowawcze'!E$31:E$75,$C$13)</f>
        <v>0</v>
      </c>
      <c r="G17" s="14">
        <f>SUMIFS('Z3 Prace przygotowawcze'!$K$31:$K$75,'Z3 Prace przygotowawcze'!E$31:E$75,$C$13)</f>
        <v>0</v>
      </c>
      <c r="H17" s="14">
        <f>SUMIFS('Z3 Prace przygotowawcze'!$L$31:$L$75,'Z3 Prace przygotowawcze'!E$31:E$75,$C$13)</f>
        <v>0</v>
      </c>
      <c r="I17" s="14">
        <f>SUMIFS('Z3 Prace przygotowawcze'!$M$31:$M$75,'Z3 Prace przygotowawcze'!E$31:E$75,$C$13)</f>
        <v>0</v>
      </c>
      <c r="J17" s="23"/>
      <c r="K17" s="82"/>
      <c r="L17" s="82"/>
    </row>
    <row r="18" spans="1:12" ht="16" customHeight="1" x14ac:dyDescent="0.2">
      <c r="B18" s="11" t="s">
        <v>16</v>
      </c>
      <c r="C18" s="11" t="s">
        <v>347</v>
      </c>
      <c r="D18" s="11" t="s">
        <v>143</v>
      </c>
      <c r="E18" s="14">
        <f>SUMIFS('Z4 Działania edukacyjne doradcz'!$H$31:$H$75,'Z4 Działania edukacyjne doradcz'!$D$31:$D$75,$C$13)</f>
        <v>0</v>
      </c>
      <c r="F18" s="14">
        <f>SUMIFS('Z4 Działania edukacyjne doradcz'!$I$31:$I$75,'Z4 Działania edukacyjne doradcz'!D$31:D$75,$C$13)</f>
        <v>0</v>
      </c>
      <c r="G18" s="14">
        <f>SUMIFS('Z4 Działania edukacyjne doradcz'!$J$31:$J$75,'Z4 Działania edukacyjne doradcz'!D$31:D$75,$C$13)</f>
        <v>0</v>
      </c>
      <c r="H18" s="14">
        <f>SUMIFS('Z4 Działania edukacyjne doradcz'!$K$31:$K$75,'Z4 Działania edukacyjne doradcz'!D$31:D$75,$C$13)</f>
        <v>0</v>
      </c>
      <c r="I18" s="14">
        <f>SUMIFS('Z4 Działania edukacyjne doradcz'!$L$31:$L$75,'Z4 Działania edukacyjne doradcz'!D$31:D$75,$C$13)</f>
        <v>0</v>
      </c>
      <c r="J18" s="23"/>
      <c r="K18" s="82"/>
      <c r="L18" s="82"/>
    </row>
    <row r="19" spans="1:12" ht="16" customHeight="1" x14ac:dyDescent="0.2">
      <c r="B19" s="11" t="s">
        <v>17</v>
      </c>
      <c r="C19" s="11" t="s">
        <v>138</v>
      </c>
      <c r="D19" s="11" t="s">
        <v>10</v>
      </c>
      <c r="E19" s="14">
        <f>SUMIFS('Z5 Wkład niepieniężny'!$I$31:$I$75,'Z5 Wkład niepieniężny'!$E$31:$E$75,$C$13)</f>
        <v>0</v>
      </c>
      <c r="F19" s="14">
        <f>SUMIFS('Z5 Wkład niepieniężny'!$J$31:$J$75,'Z5 Wkład niepieniężny'!E$31:E$75,$C$13)</f>
        <v>0</v>
      </c>
      <c r="G19" s="14">
        <f>SUMIFS('Z5 Wkład niepieniężny'!$K$31:$K$75,'Z5 Wkład niepieniężny'!E$31:E$75,$C$13)</f>
        <v>0</v>
      </c>
      <c r="H19" s="14">
        <f>SUMIFS('Z5 Wkład niepieniężny'!$L$31:$L$75,'Z5 Wkład niepieniężny'!E$31:E$75,$C$13)</f>
        <v>0</v>
      </c>
      <c r="I19" s="14">
        <f>SUMIFS('Z5 Wkład niepieniężny'!$M$31:$M$75,'Z5 Wkład niepieniężny'!E$31:E$75,$C$13)</f>
        <v>0</v>
      </c>
      <c r="J19" s="23"/>
      <c r="K19" s="82"/>
      <c r="L19" s="82"/>
    </row>
    <row r="20" spans="1:12" ht="16" customHeight="1" x14ac:dyDescent="0.2">
      <c r="B20" s="11" t="s">
        <v>124</v>
      </c>
      <c r="C20" s="26" t="s">
        <v>89</v>
      </c>
      <c r="D20" s="11" t="s">
        <v>89</v>
      </c>
      <c r="E20" s="22">
        <f>'Podsumowanie budżetu'!H30</f>
        <v>0</v>
      </c>
      <c r="F20" s="22">
        <f>'Podsumowanie budżetu'!I30</f>
        <v>0</v>
      </c>
      <c r="G20" s="22">
        <f>'Podsumowanie budżetu'!J30</f>
        <v>0</v>
      </c>
      <c r="H20" s="22">
        <f>'Podsumowanie budżetu'!K30</f>
        <v>0</v>
      </c>
      <c r="I20" s="22">
        <f>'Podsumowanie budżetu'!L30</f>
        <v>0</v>
      </c>
      <c r="J20" s="23"/>
      <c r="K20" s="82"/>
      <c r="L20" s="82"/>
    </row>
    <row r="21" spans="1:12" ht="17" thickBot="1" x14ac:dyDescent="0.25">
      <c r="B21" s="11"/>
      <c r="C21" s="26"/>
      <c r="D21" s="26"/>
      <c r="E21" s="22"/>
      <c r="F21" s="22"/>
      <c r="G21" s="22"/>
      <c r="H21" s="22"/>
      <c r="I21" s="22"/>
      <c r="J21" s="23"/>
      <c r="K21" s="18"/>
      <c r="L21" s="18"/>
    </row>
    <row r="22" spans="1:12" ht="17" thickBot="1" x14ac:dyDescent="0.25">
      <c r="B22" s="11"/>
      <c r="C22" s="57" t="s">
        <v>84</v>
      </c>
      <c r="D22" s="55"/>
      <c r="E22" s="50">
        <f>SUM(E15:E21)</f>
        <v>0</v>
      </c>
      <c r="F22" s="50">
        <f t="shared" ref="F22:I22" si="1">SUM(F15:F21)</f>
        <v>0</v>
      </c>
      <c r="G22" s="50">
        <f t="shared" si="1"/>
        <v>0</v>
      </c>
      <c r="H22" s="50">
        <f t="shared" si="1"/>
        <v>0</v>
      </c>
      <c r="I22" s="51">
        <f t="shared" si="1"/>
        <v>0</v>
      </c>
      <c r="J22" s="68"/>
      <c r="K22" s="11"/>
      <c r="L22" s="11"/>
    </row>
    <row r="23" spans="1:12" x14ac:dyDescent="0.2">
      <c r="B23" s="11"/>
      <c r="C23" s="11"/>
      <c r="D23" s="11"/>
      <c r="E23" s="11"/>
      <c r="F23" s="11"/>
      <c r="G23" s="179" t="b">
        <f>G22=H22+I22</f>
        <v>1</v>
      </c>
      <c r="H23" s="11"/>
      <c r="I23" s="11"/>
      <c r="J23" s="11"/>
      <c r="K23" s="11"/>
      <c r="L23" s="11"/>
    </row>
    <row r="24" spans="1:12" ht="21" x14ac:dyDescent="0.25">
      <c r="A24" s="187" t="str">
        <f>B6</f>
        <v>Partner 1</v>
      </c>
      <c r="B24" s="190"/>
      <c r="C24" s="189" t="str">
        <f>C6</f>
        <v/>
      </c>
      <c r="D24" s="190"/>
      <c r="E24" s="190"/>
      <c r="F24" s="190"/>
      <c r="G24" s="190"/>
      <c r="H24" s="190"/>
      <c r="I24" s="190"/>
    </row>
    <row r="25" spans="1:12" ht="34" x14ac:dyDescent="0.2">
      <c r="B25" s="11"/>
      <c r="C25" s="21" t="s">
        <v>137</v>
      </c>
      <c r="D25" s="21" t="s">
        <v>139</v>
      </c>
      <c r="E25" s="21" t="s">
        <v>42</v>
      </c>
      <c r="F25" s="21" t="s">
        <v>70</v>
      </c>
      <c r="G25" s="21" t="s">
        <v>381</v>
      </c>
      <c r="H25" s="21" t="s">
        <v>406</v>
      </c>
      <c r="I25" s="21" t="s">
        <v>383</v>
      </c>
    </row>
    <row r="26" spans="1:12" x14ac:dyDescent="0.2">
      <c r="B26" s="11" t="s">
        <v>13</v>
      </c>
      <c r="C26" s="11" t="s">
        <v>246</v>
      </c>
      <c r="D26" s="11" t="s">
        <v>9</v>
      </c>
      <c r="E26" s="14">
        <f>SUMIFS('Z1 Wydatki audytowe'!$H$41:$H$85,'Z1 Wydatki audytowe'!$D$41:$D$85,$C$24)</f>
        <v>0</v>
      </c>
      <c r="F26" s="14">
        <f>SUMIFS('Z1 Wydatki audytowe'!$I$41:$I$85,'Z1 Wydatki audytowe'!D$41:D$85,$C$24)</f>
        <v>0</v>
      </c>
      <c r="G26" s="14">
        <f>SUMIFS('Z1 Wydatki audytowe'!$J$41:$J$85,'Z1 Wydatki audytowe'!D$41:D$85,$C$24)</f>
        <v>0</v>
      </c>
      <c r="H26" s="14">
        <f>SUMIFS('Z1 Wydatki audytowe'!$K$41:$K$85,'Z1 Wydatki audytowe'!D$41:D$85,$C$24)</f>
        <v>0</v>
      </c>
      <c r="I26" s="14">
        <f>SUMIFS('Z1 Wydatki audytowe'!$L$41:$L$85,'Z1 Wydatki audytowe'!D$41:D$85,$C$24)</f>
        <v>0</v>
      </c>
    </row>
    <row r="27" spans="1:12" x14ac:dyDescent="0.2">
      <c r="B27" s="11" t="s">
        <v>407</v>
      </c>
      <c r="C27" s="11" t="s">
        <v>248</v>
      </c>
      <c r="D27" s="11" t="s">
        <v>9</v>
      </c>
      <c r="E27" s="14">
        <f>SUMIFS('Z2 Pozostałe roboty budowla'!$H$31:$H$75,'Z2 Pozostałe roboty budowla'!$D$31:$D$75,$C$24)</f>
        <v>0</v>
      </c>
      <c r="F27" s="14">
        <f>SUMIFS('Z2 Pozostałe roboty budowla'!$I$31:$I$75,'Z2 Pozostałe roboty budowla'!D$31:D$75,$C$24)</f>
        <v>0</v>
      </c>
      <c r="G27" s="14">
        <f>SUMIFS('Z2 Pozostałe roboty budowla'!$J$31:$J$75,'Z2 Pozostałe roboty budowla'!D$31:D$75,$C$24)</f>
        <v>0</v>
      </c>
      <c r="H27" s="14">
        <f>SUMIFS('Z2 Pozostałe roboty budowla'!$K$31:$K$75,'Z2 Pozostałe roboty budowla'!D$31:D$75,$C$24)</f>
        <v>0</v>
      </c>
      <c r="I27" s="14">
        <f>SUMIFS('Z2 Pozostałe roboty budowla'!$L$31:$L$75,'Z2 Pozostałe roboty budowla'!D$31:D$75,$C$24)</f>
        <v>0</v>
      </c>
    </row>
    <row r="28" spans="1:12" x14ac:dyDescent="0.2">
      <c r="B28" s="11" t="s">
        <v>15</v>
      </c>
      <c r="C28" s="11" t="s">
        <v>142</v>
      </c>
      <c r="D28" s="11" t="s">
        <v>143</v>
      </c>
      <c r="E28" s="14">
        <f>SUMIFS('Z3 Prace przygotowawcze'!$I$31:$I$75,'Z3 Prace przygotowawcze'!$E$31:$E$75,$C$24)</f>
        <v>0</v>
      </c>
      <c r="F28" s="14">
        <f>SUMIFS('Z3 Prace przygotowawcze'!$J$31:$J$75,'Z3 Prace przygotowawcze'!E$31:E$75,$C$24)</f>
        <v>0</v>
      </c>
      <c r="G28" s="14">
        <f>SUMIFS('Z3 Prace przygotowawcze'!$K$31:$K$75,'Z3 Prace przygotowawcze'!E$31:E$75,$C$24)</f>
        <v>0</v>
      </c>
      <c r="H28" s="14">
        <f>SUMIFS('Z3 Prace przygotowawcze'!$L$31:$L$75,'Z3 Prace przygotowawcze'!E$31:E$75,$C$24)</f>
        <v>0</v>
      </c>
      <c r="I28" s="14">
        <f>SUMIFS('Z3 Prace przygotowawcze'!$M$31:$M$75,'Z3 Prace przygotowawcze'!E$31:E$75,$C$24)</f>
        <v>0</v>
      </c>
    </row>
    <row r="29" spans="1:12" x14ac:dyDescent="0.2">
      <c r="B29" s="11" t="s">
        <v>16</v>
      </c>
      <c r="C29" s="11" t="s">
        <v>347</v>
      </c>
      <c r="D29" s="11" t="s">
        <v>143</v>
      </c>
      <c r="E29" s="14">
        <f>SUMIFS('Z4 Działania edukacyjne doradcz'!$H$31:$H$75,'Z4 Działania edukacyjne doradcz'!$D$31:$D$75,$C$24)</f>
        <v>0</v>
      </c>
      <c r="F29" s="14">
        <f>SUMIFS('Z4 Działania edukacyjne doradcz'!$I$31:$I$75,'Z4 Działania edukacyjne doradcz'!D$31:D$75,$C$24)</f>
        <v>0</v>
      </c>
      <c r="G29" s="14">
        <f>SUMIFS('Z4 Działania edukacyjne doradcz'!$J$31:$J$75,'Z4 Działania edukacyjne doradcz'!D$31:D$75,$C$24)</f>
        <v>0</v>
      </c>
      <c r="H29" s="14">
        <f>SUMIFS('Z4 Działania edukacyjne doradcz'!$K$31:$K$75,'Z4 Działania edukacyjne doradcz'!D$31:D$75,$C$24)</f>
        <v>0</v>
      </c>
      <c r="I29" s="14">
        <f>SUMIFS('Z4 Działania edukacyjne doradcz'!$L$31:$L$75,'Z4 Działania edukacyjne doradcz'!D$31:D$75,$C$24)</f>
        <v>0</v>
      </c>
    </row>
    <row r="30" spans="1:12" x14ac:dyDescent="0.2">
      <c r="B30" s="11" t="s">
        <v>17</v>
      </c>
      <c r="C30" s="11" t="s">
        <v>138</v>
      </c>
      <c r="D30" s="11" t="s">
        <v>10</v>
      </c>
      <c r="E30" s="14">
        <f>SUMIFS('Z5 Wkład niepieniężny'!$I$31:$I$75,'Z5 Wkład niepieniężny'!$E$31:$E$75,$C$24)</f>
        <v>0</v>
      </c>
      <c r="F30" s="14">
        <f>SUMIFS('Z5 Wkład niepieniężny'!$J$31:$J$75,'Z5 Wkład niepieniężny'!E$31:E$75,$C$24)</f>
        <v>0</v>
      </c>
      <c r="G30" s="14">
        <f>SUMIFS('Z5 Wkład niepieniężny'!$K$31:$K$75,'Z5 Wkład niepieniężny'!E$31:E$75,$C$24)</f>
        <v>0</v>
      </c>
      <c r="H30" s="14">
        <f>SUMIFS('Z5 Wkład niepieniężny'!$L$31:$L$75,'Z5 Wkład niepieniężny'!E$31:E$75,$C$24)</f>
        <v>0</v>
      </c>
      <c r="I30" s="14">
        <f>SUMIFS('Z5 Wkład niepieniężny'!$M$31:$M$75,'Z5 Wkład niepieniężny'!E$31:E$75,$C$24)</f>
        <v>0</v>
      </c>
    </row>
    <row r="31" spans="1:12" ht="17" thickBot="1" x14ac:dyDescent="0.25">
      <c r="B31" s="11"/>
      <c r="C31" s="26"/>
      <c r="D31" s="26"/>
      <c r="E31" s="22"/>
      <c r="F31" s="22"/>
      <c r="G31" s="22"/>
      <c r="H31" s="22"/>
      <c r="I31" s="22"/>
    </row>
    <row r="32" spans="1:12" ht="17" thickBot="1" x14ac:dyDescent="0.25">
      <c r="B32" s="11"/>
      <c r="C32" s="57" t="s">
        <v>84</v>
      </c>
      <c r="D32" s="55"/>
      <c r="E32" s="50">
        <f>SUM(E26:E31)</f>
        <v>0</v>
      </c>
      <c r="F32" s="50">
        <f>SUM(F26:F31)</f>
        <v>0</v>
      </c>
      <c r="G32" s="50">
        <f>SUM(G26:G31)</f>
        <v>0</v>
      </c>
      <c r="H32" s="50">
        <f>SUM(H26:H31)</f>
        <v>0</v>
      </c>
      <c r="I32" s="51">
        <f>SUM(I26:I31)</f>
        <v>0</v>
      </c>
    </row>
    <row r="34" spans="1:9" ht="21" x14ac:dyDescent="0.25">
      <c r="A34" s="187" t="str">
        <f>B7</f>
        <v>Partner 2</v>
      </c>
      <c r="B34" s="188"/>
      <c r="C34" s="189" t="str">
        <f>C7</f>
        <v/>
      </c>
      <c r="D34" s="188"/>
      <c r="E34" s="188"/>
      <c r="F34" s="188"/>
      <c r="G34" s="188"/>
      <c r="H34" s="188"/>
      <c r="I34" s="188"/>
    </row>
    <row r="35" spans="1:9" ht="34" x14ac:dyDescent="0.2">
      <c r="B35" s="11"/>
      <c r="C35" s="21" t="s">
        <v>137</v>
      </c>
      <c r="D35" s="21" t="s">
        <v>139</v>
      </c>
      <c r="E35" s="21" t="s">
        <v>42</v>
      </c>
      <c r="F35" s="21" t="s">
        <v>70</v>
      </c>
      <c r="G35" s="21" t="s">
        <v>381</v>
      </c>
      <c r="H35" s="21" t="s">
        <v>406</v>
      </c>
      <c r="I35" s="21" t="s">
        <v>383</v>
      </c>
    </row>
    <row r="36" spans="1:9" x14ac:dyDescent="0.2">
      <c r="B36" s="11" t="s">
        <v>13</v>
      </c>
      <c r="C36" s="11" t="s">
        <v>246</v>
      </c>
      <c r="D36" s="11" t="s">
        <v>9</v>
      </c>
      <c r="E36" s="14">
        <f>SUMIFS('Z1 Wydatki audytowe'!$H$41:$H$85,'Z1 Wydatki audytowe'!$D$41:$D$85,$C$34)</f>
        <v>0</v>
      </c>
      <c r="F36" s="14">
        <f>SUMIFS('Z1 Wydatki audytowe'!$I$41:$I$85,'Z1 Wydatki audytowe'!D$41:D$85,$C$34)</f>
        <v>0</v>
      </c>
      <c r="G36" s="14">
        <f>SUMIFS('Z1 Wydatki audytowe'!$J$41:$J$85,'Z1 Wydatki audytowe'!D$41:D$85,$C$34)</f>
        <v>0</v>
      </c>
      <c r="H36" s="14">
        <f>SUMIFS('Z1 Wydatki audytowe'!$K$41:$K$85,'Z1 Wydatki audytowe'!D$41:D$85,$C$34)</f>
        <v>0</v>
      </c>
      <c r="I36" s="14">
        <f>SUMIFS('Z1 Wydatki audytowe'!$L$41:$L$85,'Z1 Wydatki audytowe'!D$41:D$85,$C$34)</f>
        <v>0</v>
      </c>
    </row>
    <row r="37" spans="1:9" x14ac:dyDescent="0.2">
      <c r="B37" s="11" t="s">
        <v>407</v>
      </c>
      <c r="C37" s="11" t="s">
        <v>248</v>
      </c>
      <c r="D37" s="11" t="s">
        <v>9</v>
      </c>
      <c r="E37" s="14">
        <f>SUMIFS('Z2 Pozostałe roboty budowla'!$H$31:$H$75,'Z2 Pozostałe roboty budowla'!$D$31:$D$75,$C$34)</f>
        <v>0</v>
      </c>
      <c r="F37" s="14">
        <f>SUMIFS('Z2 Pozostałe roboty budowla'!$I$31:$I$75,'Z2 Pozostałe roboty budowla'!D$31:D$75,$C$34)</f>
        <v>0</v>
      </c>
      <c r="G37" s="14">
        <f>SUMIFS('Z2 Pozostałe roboty budowla'!$J$31:$J$75,'Z2 Pozostałe roboty budowla'!D$31:D$75,$C$34)</f>
        <v>0</v>
      </c>
      <c r="H37" s="14">
        <f>SUMIFS('Z2 Pozostałe roboty budowla'!$K$31:$K$75,'Z2 Pozostałe roboty budowla'!D$31:D$75,$C$34)</f>
        <v>0</v>
      </c>
      <c r="I37" s="14">
        <f>SUMIFS('Z2 Pozostałe roboty budowla'!$L$31:$L$75,'Z2 Pozostałe roboty budowla'!D$31:D$75,$C$34)</f>
        <v>0</v>
      </c>
    </row>
    <row r="38" spans="1:9" x14ac:dyDescent="0.2">
      <c r="B38" s="11" t="s">
        <v>15</v>
      </c>
      <c r="C38" s="11" t="s">
        <v>142</v>
      </c>
      <c r="D38" s="11" t="s">
        <v>143</v>
      </c>
      <c r="E38" s="14">
        <f>SUMIFS('Z3 Prace przygotowawcze'!$I$31:$I$75,'Z3 Prace przygotowawcze'!$E$31:$E$75,$C$34)</f>
        <v>0</v>
      </c>
      <c r="F38" s="14">
        <f>SUMIFS('Z3 Prace przygotowawcze'!$J$31:$J$75,'Z3 Prace przygotowawcze'!E$31:E$75,$C$34)</f>
        <v>0</v>
      </c>
      <c r="G38" s="14">
        <f>SUMIFS('Z3 Prace przygotowawcze'!$K$31:$K$75,'Z3 Prace przygotowawcze'!E$31:E$75,$C$34)</f>
        <v>0</v>
      </c>
      <c r="H38" s="14">
        <f>SUMIFS('Z3 Prace przygotowawcze'!$L$31:$L$75,'Z3 Prace przygotowawcze'!E$31:E$75,$C$34)</f>
        <v>0</v>
      </c>
      <c r="I38" s="14">
        <f>SUMIFS('Z3 Prace przygotowawcze'!$M$31:$M$75,'Z3 Prace przygotowawcze'!E$31:E$75,$C$34)</f>
        <v>0</v>
      </c>
    </row>
    <row r="39" spans="1:9" x14ac:dyDescent="0.2">
      <c r="B39" s="11" t="s">
        <v>16</v>
      </c>
      <c r="C39" s="11" t="s">
        <v>347</v>
      </c>
      <c r="D39" s="11" t="s">
        <v>143</v>
      </c>
      <c r="E39" s="14">
        <f>SUMIFS('Z4 Działania edukacyjne doradcz'!$H$31:$H$75,'Z4 Działania edukacyjne doradcz'!$D$31:$D$75,$C$34)</f>
        <v>0</v>
      </c>
      <c r="F39" s="14">
        <f>SUMIFS('Z4 Działania edukacyjne doradcz'!$I$31:$I$75,'Z4 Działania edukacyjne doradcz'!D$31:D$75,$C$34)</f>
        <v>0</v>
      </c>
      <c r="G39" s="14">
        <f>SUMIFS('Z4 Działania edukacyjne doradcz'!$J$31:$J$75,'Z4 Działania edukacyjne doradcz'!D$31:D$75,$C$34)</f>
        <v>0</v>
      </c>
      <c r="H39" s="14">
        <f>SUMIFS('Z4 Działania edukacyjne doradcz'!$K$31:$K$75,'Z4 Działania edukacyjne doradcz'!D$31:D$75,$C$34)</f>
        <v>0</v>
      </c>
      <c r="I39" s="14">
        <f>SUMIFS('Z4 Działania edukacyjne doradcz'!$L$31:$L$75,'Z4 Działania edukacyjne doradcz'!D$31:D$75,$C$34)</f>
        <v>0</v>
      </c>
    </row>
    <row r="40" spans="1:9" x14ac:dyDescent="0.2">
      <c r="B40" s="11" t="s">
        <v>17</v>
      </c>
      <c r="C40" s="11" t="s">
        <v>138</v>
      </c>
      <c r="D40" s="11" t="s">
        <v>10</v>
      </c>
      <c r="E40" s="14">
        <f>SUMIFS('Z5 Wkład niepieniężny'!$I$31:$I$75,'Z5 Wkład niepieniężny'!$E$31:$E$75,$C$34)</f>
        <v>0</v>
      </c>
      <c r="F40" s="14">
        <f>SUMIFS('Z5 Wkład niepieniężny'!$J$31:$J$75,'Z5 Wkład niepieniężny'!E$31:E$75,$C$34)</f>
        <v>0</v>
      </c>
      <c r="G40" s="14">
        <f>SUMIFS('Z5 Wkład niepieniężny'!$K$31:$K$75,'Z5 Wkład niepieniężny'!E$31:E$75,$C$34)</f>
        <v>0</v>
      </c>
      <c r="H40" s="14">
        <f>SUMIFS('Z5 Wkład niepieniężny'!$L$31:$L$75,'Z5 Wkład niepieniężny'!E$31:E$75,$C$34)</f>
        <v>0</v>
      </c>
      <c r="I40" s="14">
        <f>SUMIFS('Z5 Wkład niepieniężny'!$M$31:$M$75,'Z5 Wkład niepieniężny'!E$31:E$75,$C$34)</f>
        <v>0</v>
      </c>
    </row>
    <row r="41" spans="1:9" ht="17" thickBot="1" x14ac:dyDescent="0.25">
      <c r="B41" s="11"/>
      <c r="C41" s="26"/>
      <c r="D41" s="26"/>
      <c r="E41" s="22"/>
      <c r="F41" s="22"/>
      <c r="G41" s="22"/>
      <c r="H41" s="22"/>
      <c r="I41" s="22"/>
    </row>
    <row r="42" spans="1:9" ht="17" thickBot="1" x14ac:dyDescent="0.25">
      <c r="B42" s="11"/>
      <c r="C42" s="57" t="s">
        <v>84</v>
      </c>
      <c r="D42" s="55"/>
      <c r="E42" s="50">
        <f>SUM(E36:E41)</f>
        <v>0</v>
      </c>
      <c r="F42" s="50">
        <f>SUM(F36:F41)</f>
        <v>0</v>
      </c>
      <c r="G42" s="50">
        <f>SUM(G36:G41)</f>
        <v>0</v>
      </c>
      <c r="H42" s="50">
        <f>SUM(H36:H41)</f>
        <v>0</v>
      </c>
      <c r="I42" s="51">
        <f>SUM(I36:I41)</f>
        <v>0</v>
      </c>
    </row>
    <row r="44" spans="1:9" ht="21" x14ac:dyDescent="0.25">
      <c r="A44" s="187" t="str">
        <f>B8</f>
        <v>Partner 3</v>
      </c>
      <c r="B44" s="188"/>
      <c r="C44" s="189" t="str">
        <f>C8</f>
        <v/>
      </c>
      <c r="D44" s="188"/>
      <c r="E44" s="188"/>
      <c r="F44" s="188"/>
      <c r="G44" s="188"/>
      <c r="H44" s="188"/>
      <c r="I44" s="188"/>
    </row>
    <row r="45" spans="1:9" ht="34" x14ac:dyDescent="0.2">
      <c r="B45" s="11"/>
      <c r="C45" s="21" t="s">
        <v>137</v>
      </c>
      <c r="D45" s="21" t="s">
        <v>139</v>
      </c>
      <c r="E45" s="21" t="s">
        <v>42</v>
      </c>
      <c r="F45" s="21" t="s">
        <v>70</v>
      </c>
      <c r="G45" s="21" t="s">
        <v>381</v>
      </c>
      <c r="H45" s="21" t="s">
        <v>406</v>
      </c>
      <c r="I45" s="21" t="s">
        <v>383</v>
      </c>
    </row>
    <row r="46" spans="1:9" x14ac:dyDescent="0.2">
      <c r="B46" s="11" t="s">
        <v>13</v>
      </c>
      <c r="C46" s="11" t="s">
        <v>246</v>
      </c>
      <c r="D46" s="11" t="s">
        <v>9</v>
      </c>
      <c r="E46" s="14">
        <f>SUMIFS('Z1 Wydatki audytowe'!$H$41:$H$85,'Z1 Wydatki audytowe'!$D$41:$D$85,$C$44)</f>
        <v>0</v>
      </c>
      <c r="F46" s="14">
        <f>SUMIFS('Z1 Wydatki audytowe'!$I$41:$I$85,'Z1 Wydatki audytowe'!D$41:D$85,$C$44)</f>
        <v>0</v>
      </c>
      <c r="G46" s="14">
        <f>SUMIFS('Z1 Wydatki audytowe'!$J$41:$J$85,'Z1 Wydatki audytowe'!D$41:D$85,$C$44)</f>
        <v>0</v>
      </c>
      <c r="H46" s="14">
        <f>SUMIFS('Z1 Wydatki audytowe'!$K$41:$K$85,'Z1 Wydatki audytowe'!D$41:D$85,$C$44)</f>
        <v>0</v>
      </c>
      <c r="I46" s="14">
        <f>SUMIFS('Z1 Wydatki audytowe'!$L$41:$L$85,'Z1 Wydatki audytowe'!D$41:D$85,$C$44)</f>
        <v>0</v>
      </c>
    </row>
    <row r="47" spans="1:9" x14ac:dyDescent="0.2">
      <c r="B47" s="11" t="s">
        <v>407</v>
      </c>
      <c r="C47" s="11" t="s">
        <v>248</v>
      </c>
      <c r="D47" s="11" t="s">
        <v>9</v>
      </c>
      <c r="E47" s="14">
        <f>SUMIFS('Z2 Pozostałe roboty budowla'!$H$31:$H$75,'Z2 Pozostałe roboty budowla'!$D$31:$D$75,$C$44)</f>
        <v>0</v>
      </c>
      <c r="F47" s="14">
        <f>SUMIFS('Z2 Pozostałe roboty budowla'!$I$31:$I$75,'Z2 Pozostałe roboty budowla'!D$31:D$75,$C$44)</f>
        <v>0</v>
      </c>
      <c r="G47" s="14">
        <f>SUMIFS('Z2 Pozostałe roboty budowla'!$J$31:$J$75,'Z2 Pozostałe roboty budowla'!D$31:D$75,$C$44)</f>
        <v>0</v>
      </c>
      <c r="H47" s="14">
        <f>SUMIFS('Z2 Pozostałe roboty budowla'!$K$31:$K$75,'Z2 Pozostałe roboty budowla'!D$31:D$75,$C$44)</f>
        <v>0</v>
      </c>
      <c r="I47" s="14">
        <f>SUMIFS('Z2 Pozostałe roboty budowla'!$L$31:$L$75,'Z2 Pozostałe roboty budowla'!D$31:D$75,$C$44)</f>
        <v>0</v>
      </c>
    </row>
    <row r="48" spans="1:9" x14ac:dyDescent="0.2">
      <c r="B48" s="11" t="s">
        <v>15</v>
      </c>
      <c r="C48" s="11" t="s">
        <v>142</v>
      </c>
      <c r="D48" s="11" t="s">
        <v>143</v>
      </c>
      <c r="E48" s="14">
        <f>SUMIFS('Z3 Prace przygotowawcze'!$I$31:$I$75,'Z3 Prace przygotowawcze'!$E$31:$E$75,$C$44)</f>
        <v>0</v>
      </c>
      <c r="F48" s="14">
        <f>SUMIFS('Z3 Prace przygotowawcze'!$J$31:$J$75,'Z3 Prace przygotowawcze'!E$31:E$75,$C$44)</f>
        <v>0</v>
      </c>
      <c r="G48" s="14">
        <f>SUMIFS('Z3 Prace przygotowawcze'!$K$31:$K$75,'Z3 Prace przygotowawcze'!E$31:E$75,$C$44)</f>
        <v>0</v>
      </c>
      <c r="H48" s="14">
        <f>SUMIFS('Z3 Prace przygotowawcze'!$L$31:$L$75,'Z3 Prace przygotowawcze'!E$31:E$75,$C$44)</f>
        <v>0</v>
      </c>
      <c r="I48" s="14">
        <f>SUMIFS('Z3 Prace przygotowawcze'!$M$31:$M$75,'Z3 Prace przygotowawcze'!E$31:E$75,$C$44)</f>
        <v>0</v>
      </c>
    </row>
    <row r="49" spans="1:9" x14ac:dyDescent="0.2">
      <c r="B49" s="11" t="s">
        <v>16</v>
      </c>
      <c r="C49" s="11" t="s">
        <v>347</v>
      </c>
      <c r="D49" s="11" t="s">
        <v>143</v>
      </c>
      <c r="E49" s="14">
        <f>SUMIFS('Z4 Działania edukacyjne doradcz'!$H$31:$H$75,'Z4 Działania edukacyjne doradcz'!$D$31:$D$75,$C$44)</f>
        <v>0</v>
      </c>
      <c r="F49" s="14">
        <f>SUMIFS('Z4 Działania edukacyjne doradcz'!$I$31:$I$75,'Z4 Działania edukacyjne doradcz'!D$31:D$75,$C$44)</f>
        <v>0</v>
      </c>
      <c r="G49" s="14">
        <f>SUMIFS('Z4 Działania edukacyjne doradcz'!$J$31:$J$75,'Z4 Działania edukacyjne doradcz'!D$31:D$75,$C$44)</f>
        <v>0</v>
      </c>
      <c r="H49" s="14">
        <f>SUMIFS('Z4 Działania edukacyjne doradcz'!$K$31:$K$75,'Z4 Działania edukacyjne doradcz'!D$31:D$75,$C$44)</f>
        <v>0</v>
      </c>
      <c r="I49" s="14">
        <f>SUMIFS('Z4 Działania edukacyjne doradcz'!$L$31:$L$75,'Z4 Działania edukacyjne doradcz'!D$31:D$75,$C$44)</f>
        <v>0</v>
      </c>
    </row>
    <row r="50" spans="1:9" x14ac:dyDescent="0.2">
      <c r="B50" s="11" t="s">
        <v>17</v>
      </c>
      <c r="C50" s="11" t="s">
        <v>138</v>
      </c>
      <c r="D50" s="11" t="s">
        <v>10</v>
      </c>
      <c r="E50" s="14">
        <f>SUMIFS('Z5 Wkład niepieniężny'!$I$31:$I$75,'Z5 Wkład niepieniężny'!$E$31:$E$75,$C$44)</f>
        <v>0</v>
      </c>
      <c r="F50" s="14">
        <f>SUMIFS('Z5 Wkład niepieniężny'!$J$31:$J$75,'Z5 Wkład niepieniężny'!E$31:E$75,$C$44)</f>
        <v>0</v>
      </c>
      <c r="G50" s="14">
        <f>SUMIFS('Z5 Wkład niepieniężny'!$K$31:$K$75,'Z5 Wkład niepieniężny'!E$31:E$75,$C$44)</f>
        <v>0</v>
      </c>
      <c r="H50" s="14">
        <f>SUMIFS('Z5 Wkład niepieniężny'!$L$31:$L$75,'Z5 Wkład niepieniężny'!E$31:E$75,$C$44)</f>
        <v>0</v>
      </c>
      <c r="I50" s="14">
        <f>SUMIFS('Z5 Wkład niepieniężny'!$M$31:$M$75,'Z5 Wkład niepieniężny'!E$31:E$75,$C$44)</f>
        <v>0</v>
      </c>
    </row>
    <row r="51" spans="1:9" ht="17" thickBot="1" x14ac:dyDescent="0.25">
      <c r="B51" s="11"/>
      <c r="C51" s="26"/>
      <c r="D51" s="26"/>
      <c r="E51" s="22"/>
      <c r="F51" s="22"/>
      <c r="G51" s="22"/>
      <c r="H51" s="22"/>
      <c r="I51" s="22"/>
    </row>
    <row r="52" spans="1:9" ht="17" thickBot="1" x14ac:dyDescent="0.25">
      <c r="B52" s="11"/>
      <c r="C52" s="57" t="s">
        <v>84</v>
      </c>
      <c r="D52" s="55"/>
      <c r="E52" s="50">
        <f>SUM(E46:E51)</f>
        <v>0</v>
      </c>
      <c r="F52" s="50">
        <f>SUM(F46:F51)</f>
        <v>0</v>
      </c>
      <c r="G52" s="50">
        <f>SUM(G46:G51)</f>
        <v>0</v>
      </c>
      <c r="H52" s="50">
        <f>SUM(H46:H51)</f>
        <v>0</v>
      </c>
      <c r="I52" s="51">
        <f>SUM(I46:I51)</f>
        <v>0</v>
      </c>
    </row>
    <row r="54" spans="1:9" ht="21" x14ac:dyDescent="0.25">
      <c r="A54" s="187" t="str">
        <f>B9</f>
        <v>Partner 4</v>
      </c>
      <c r="B54" s="188"/>
      <c r="C54" s="189" t="str">
        <f>C9</f>
        <v/>
      </c>
      <c r="D54" s="188"/>
      <c r="E54" s="188"/>
      <c r="F54" s="188"/>
      <c r="G54" s="188"/>
      <c r="H54" s="188"/>
      <c r="I54" s="188"/>
    </row>
    <row r="55" spans="1:9" ht="34" x14ac:dyDescent="0.2">
      <c r="B55" s="11"/>
      <c r="C55" s="21" t="s">
        <v>137</v>
      </c>
      <c r="D55" s="21" t="s">
        <v>139</v>
      </c>
      <c r="E55" s="21" t="s">
        <v>42</v>
      </c>
      <c r="F55" s="21" t="s">
        <v>70</v>
      </c>
      <c r="G55" s="21" t="s">
        <v>381</v>
      </c>
      <c r="H55" s="21" t="s">
        <v>406</v>
      </c>
      <c r="I55" s="21" t="s">
        <v>383</v>
      </c>
    </row>
    <row r="56" spans="1:9" x14ac:dyDescent="0.2">
      <c r="B56" s="11" t="s">
        <v>13</v>
      </c>
      <c r="C56" s="11" t="s">
        <v>246</v>
      </c>
      <c r="D56" s="11" t="s">
        <v>9</v>
      </c>
      <c r="E56" s="14">
        <f>SUMIFS('Z1 Wydatki audytowe'!$H$41:$H$85,'Z1 Wydatki audytowe'!$D$41:$D$85,$C$54)</f>
        <v>0</v>
      </c>
      <c r="F56" s="14">
        <f>SUMIFS('Z1 Wydatki audytowe'!$I$41:$I$85,'Z1 Wydatki audytowe'!D$41:D$85,$C$54)</f>
        <v>0</v>
      </c>
      <c r="G56" s="14">
        <f>SUMIFS('Z1 Wydatki audytowe'!$J$41:$J$85,'Z1 Wydatki audytowe'!D$41:D$85,$C$54)</f>
        <v>0</v>
      </c>
      <c r="H56" s="14">
        <f>SUMIFS('Z1 Wydatki audytowe'!$K$41:$K$85,'Z1 Wydatki audytowe'!D$41:D$85,$C$54)</f>
        <v>0</v>
      </c>
      <c r="I56" s="14">
        <f>SUMIFS('Z1 Wydatki audytowe'!$L$41:$L$85,'Z1 Wydatki audytowe'!D$41:D$85,$C$54)</f>
        <v>0</v>
      </c>
    </row>
    <row r="57" spans="1:9" x14ac:dyDescent="0.2">
      <c r="B57" s="11" t="s">
        <v>407</v>
      </c>
      <c r="C57" s="11" t="s">
        <v>248</v>
      </c>
      <c r="D57" s="11" t="s">
        <v>9</v>
      </c>
      <c r="E57" s="14">
        <f>SUMIFS('Z2 Pozostałe roboty budowla'!$H$31:$H$75,'Z2 Pozostałe roboty budowla'!$D$31:$D$75,$C$54)</f>
        <v>0</v>
      </c>
      <c r="F57" s="14">
        <f>SUMIFS('Z2 Pozostałe roboty budowla'!$I$31:$I$75,'Z2 Pozostałe roboty budowla'!D$31:D$75,$C$54)</f>
        <v>0</v>
      </c>
      <c r="G57" s="14">
        <f>SUMIFS('Z2 Pozostałe roboty budowla'!$J$31:$J$75,'Z2 Pozostałe roboty budowla'!D$31:D$75,$C$54)</f>
        <v>0</v>
      </c>
      <c r="H57" s="14">
        <f>SUMIFS('Z2 Pozostałe roboty budowla'!$K$31:$K$75,'Z2 Pozostałe roboty budowla'!D$31:D$75,$C$54)</f>
        <v>0</v>
      </c>
      <c r="I57" s="14">
        <f>SUMIFS('Z2 Pozostałe roboty budowla'!$L$31:$L$75,'Z2 Pozostałe roboty budowla'!D$31:D$75,$C$54)</f>
        <v>0</v>
      </c>
    </row>
    <row r="58" spans="1:9" x14ac:dyDescent="0.2">
      <c r="B58" s="11" t="s">
        <v>15</v>
      </c>
      <c r="C58" s="11" t="s">
        <v>142</v>
      </c>
      <c r="D58" s="11" t="s">
        <v>143</v>
      </c>
      <c r="E58" s="14">
        <f>SUMIFS('Z3 Prace przygotowawcze'!$I$31:$I$75,'Z3 Prace przygotowawcze'!$E$31:$E$75,$C$54)</f>
        <v>0</v>
      </c>
      <c r="F58" s="14">
        <f>SUMIFS('Z3 Prace przygotowawcze'!$J$31:$J$75,'Z3 Prace przygotowawcze'!E$31:E$75,$C$54)</f>
        <v>0</v>
      </c>
      <c r="G58" s="14">
        <f>SUMIFS('Z3 Prace przygotowawcze'!$K$31:$K$75,'Z3 Prace przygotowawcze'!E$31:E$75,$C$54)</f>
        <v>0</v>
      </c>
      <c r="H58" s="14">
        <f>SUMIFS('Z3 Prace przygotowawcze'!$L$31:$L$75,'Z3 Prace przygotowawcze'!E$31:E$75,$C$54)</f>
        <v>0</v>
      </c>
      <c r="I58" s="14">
        <f>SUMIFS('Z3 Prace przygotowawcze'!$M$31:$M$75,'Z3 Prace przygotowawcze'!E$31:E$75,$C$54)</f>
        <v>0</v>
      </c>
    </row>
    <row r="59" spans="1:9" x14ac:dyDescent="0.2">
      <c r="B59" s="11" t="s">
        <v>16</v>
      </c>
      <c r="C59" s="11" t="s">
        <v>347</v>
      </c>
      <c r="D59" s="11" t="s">
        <v>143</v>
      </c>
      <c r="E59" s="14">
        <f>SUMIFS('Z4 Działania edukacyjne doradcz'!$H$31:$H$75,'Z4 Działania edukacyjne doradcz'!$D$31:$D$75,$C$54)</f>
        <v>0</v>
      </c>
      <c r="F59" s="14">
        <f>SUMIFS('Z4 Działania edukacyjne doradcz'!$I$31:$I$75,'Z4 Działania edukacyjne doradcz'!D$31:D$75,$C$54)</f>
        <v>0</v>
      </c>
      <c r="G59" s="14">
        <f>SUMIFS('Z4 Działania edukacyjne doradcz'!$J$31:$J$75,'Z4 Działania edukacyjne doradcz'!D$31:D$75,$C$54)</f>
        <v>0</v>
      </c>
      <c r="H59" s="14">
        <f>SUMIFS('Z4 Działania edukacyjne doradcz'!$K$31:$K$75,'Z4 Działania edukacyjne doradcz'!D$31:D$75,$C$54)</f>
        <v>0</v>
      </c>
      <c r="I59" s="14">
        <f>SUMIFS('Z4 Działania edukacyjne doradcz'!$L$31:$L$75,'Z4 Działania edukacyjne doradcz'!D$31:D$75,$C$54)</f>
        <v>0</v>
      </c>
    </row>
    <row r="60" spans="1:9" x14ac:dyDescent="0.2">
      <c r="B60" s="11" t="s">
        <v>17</v>
      </c>
      <c r="C60" s="11" t="s">
        <v>138</v>
      </c>
      <c r="D60" s="11" t="s">
        <v>10</v>
      </c>
      <c r="E60" s="14">
        <f>SUMIFS('Z5 Wkład niepieniężny'!$I$31:$I$75,'Z5 Wkład niepieniężny'!$E$31:$E$75,$C$54)</f>
        <v>0</v>
      </c>
      <c r="F60" s="14">
        <f>SUMIFS('Z5 Wkład niepieniężny'!$J$31:$J$75,'Z5 Wkład niepieniężny'!E$31:E$75,$C$54)</f>
        <v>0</v>
      </c>
      <c r="G60" s="14">
        <f>SUMIFS('Z5 Wkład niepieniężny'!$K$31:$K$75,'Z5 Wkład niepieniężny'!E$31:E$75,$C$54)</f>
        <v>0</v>
      </c>
      <c r="H60" s="14">
        <f>SUMIFS('Z5 Wkład niepieniężny'!$L$31:$L$75,'Z5 Wkład niepieniężny'!E$31:E$75,$C$54)</f>
        <v>0</v>
      </c>
      <c r="I60" s="14">
        <f>SUMIFS('Z5 Wkład niepieniężny'!$M$31:$M$75,'Z5 Wkład niepieniężny'!E$31:E$75,$C$54)</f>
        <v>0</v>
      </c>
    </row>
    <row r="61" spans="1:9" ht="17" thickBot="1" x14ac:dyDescent="0.25">
      <c r="B61" s="11"/>
      <c r="C61" s="26"/>
      <c r="D61" s="26"/>
      <c r="E61" s="22"/>
      <c r="F61" s="22"/>
      <c r="G61" s="22"/>
      <c r="H61" s="22"/>
      <c r="I61" s="22"/>
    </row>
    <row r="62" spans="1:9" ht="17" thickBot="1" x14ac:dyDescent="0.25">
      <c r="B62" s="11"/>
      <c r="C62" s="57" t="s">
        <v>84</v>
      </c>
      <c r="D62" s="55"/>
      <c r="E62" s="50">
        <f>SUM(E56:E61)</f>
        <v>0</v>
      </c>
      <c r="F62" s="50">
        <f>SUM(F56:F61)</f>
        <v>0</v>
      </c>
      <c r="G62" s="50">
        <f>SUM(G56:G61)</f>
        <v>0</v>
      </c>
      <c r="H62" s="50">
        <f>SUM(H56:H61)</f>
        <v>0</v>
      </c>
      <c r="I62" s="51">
        <f>SUM(I56:I61)</f>
        <v>0</v>
      </c>
    </row>
    <row r="64" spans="1:9" ht="21" x14ac:dyDescent="0.25">
      <c r="A64" s="187" t="str">
        <f>B10</f>
        <v>Partner 5</v>
      </c>
      <c r="B64" s="188"/>
      <c r="C64" s="189" t="str">
        <f>C10</f>
        <v/>
      </c>
      <c r="D64" s="188"/>
      <c r="E64" s="188"/>
      <c r="F64" s="188"/>
      <c r="G64" s="188"/>
      <c r="H64" s="188"/>
      <c r="I64" s="188"/>
    </row>
    <row r="65" spans="2:9" ht="34" x14ac:dyDescent="0.2">
      <c r="B65" s="11"/>
      <c r="C65" s="21" t="s">
        <v>137</v>
      </c>
      <c r="D65" s="21" t="s">
        <v>139</v>
      </c>
      <c r="E65" s="21" t="s">
        <v>42</v>
      </c>
      <c r="F65" s="21" t="s">
        <v>70</v>
      </c>
      <c r="G65" s="21" t="s">
        <v>381</v>
      </c>
      <c r="H65" s="21" t="s">
        <v>406</v>
      </c>
      <c r="I65" s="21" t="s">
        <v>383</v>
      </c>
    </row>
    <row r="66" spans="2:9" x14ac:dyDescent="0.2">
      <c r="B66" s="11" t="s">
        <v>13</v>
      </c>
      <c r="C66" s="11" t="s">
        <v>246</v>
      </c>
      <c r="D66" s="11" t="s">
        <v>9</v>
      </c>
      <c r="E66" s="14">
        <f>SUMIFS('Z1 Wydatki audytowe'!$H$41:$H$85,'Z1 Wydatki audytowe'!$D$41:$D$85,$C$64)</f>
        <v>0</v>
      </c>
      <c r="F66" s="14">
        <f>SUMIFS('Z1 Wydatki audytowe'!$I$41:$I$85,'Z1 Wydatki audytowe'!D$41:D$85,$C$64)</f>
        <v>0</v>
      </c>
      <c r="G66" s="14">
        <f>SUMIFS('Z1 Wydatki audytowe'!$J$41:$J$85,'Z1 Wydatki audytowe'!D$41:D$85,$C$64)</f>
        <v>0</v>
      </c>
      <c r="H66" s="14">
        <f>SUMIFS('Z1 Wydatki audytowe'!$K$41:$K$85,'Z1 Wydatki audytowe'!D$41:D$85,$C$64)</f>
        <v>0</v>
      </c>
      <c r="I66" s="14">
        <f>SUMIFS('Z1 Wydatki audytowe'!$L$41:$L$85,'Z1 Wydatki audytowe'!D$41:D$85,$C$64)</f>
        <v>0</v>
      </c>
    </row>
    <row r="67" spans="2:9" x14ac:dyDescent="0.2">
      <c r="B67" s="11" t="s">
        <v>407</v>
      </c>
      <c r="C67" s="11" t="s">
        <v>248</v>
      </c>
      <c r="D67" s="11" t="s">
        <v>9</v>
      </c>
      <c r="E67" s="14">
        <f>SUMIFS('Z2 Pozostałe roboty budowla'!$H$31:$H$75,'Z2 Pozostałe roboty budowla'!$D$31:$D$75,$C$64)</f>
        <v>0</v>
      </c>
      <c r="F67" s="14">
        <f>SUMIFS('Z2 Pozostałe roboty budowla'!$I$31:$I$75,'Z2 Pozostałe roboty budowla'!D$31:D$75,$C$64)</f>
        <v>0</v>
      </c>
      <c r="G67" s="14">
        <f>SUMIFS('Z2 Pozostałe roboty budowla'!$J$31:$J$75,'Z2 Pozostałe roboty budowla'!D$31:D$75,$C$64)</f>
        <v>0</v>
      </c>
      <c r="H67" s="14">
        <f>SUMIFS('Z2 Pozostałe roboty budowla'!$K$31:$K$75,'Z2 Pozostałe roboty budowla'!D$31:D$75,$C$64)</f>
        <v>0</v>
      </c>
      <c r="I67" s="14">
        <f>SUMIFS('Z2 Pozostałe roboty budowla'!$L$31:$L$75,'Z2 Pozostałe roboty budowla'!D$31:D$75,$C$64)</f>
        <v>0</v>
      </c>
    </row>
    <row r="68" spans="2:9" x14ac:dyDescent="0.2">
      <c r="B68" s="11" t="s">
        <v>15</v>
      </c>
      <c r="C68" s="11" t="s">
        <v>142</v>
      </c>
      <c r="D68" s="11" t="s">
        <v>143</v>
      </c>
      <c r="E68" s="14">
        <f>SUMIFS('Z3 Prace przygotowawcze'!$I$31:$I$75,'Z3 Prace przygotowawcze'!$E$31:$E$75,$C$64)</f>
        <v>0</v>
      </c>
      <c r="F68" s="14">
        <f>SUMIFS('Z3 Prace przygotowawcze'!$J$31:$J$75,'Z3 Prace przygotowawcze'!E$31:E$75,$C$64)</f>
        <v>0</v>
      </c>
      <c r="G68" s="14">
        <f>SUMIFS('Z3 Prace przygotowawcze'!$K$31:$K$75,'Z3 Prace przygotowawcze'!E$31:E$75,$C$64)</f>
        <v>0</v>
      </c>
      <c r="H68" s="14">
        <f>SUMIFS('Z3 Prace przygotowawcze'!$L$31:$L$75,'Z3 Prace przygotowawcze'!E$31:E$75,$C$64)</f>
        <v>0</v>
      </c>
      <c r="I68" s="14">
        <f>SUMIFS('Z3 Prace przygotowawcze'!$M$31:$M$75,'Z3 Prace przygotowawcze'!E$31:E$75,$C$64)</f>
        <v>0</v>
      </c>
    </row>
    <row r="69" spans="2:9" x14ac:dyDescent="0.2">
      <c r="B69" s="11" t="s">
        <v>16</v>
      </c>
      <c r="C69" s="11" t="s">
        <v>347</v>
      </c>
      <c r="D69" s="11" t="s">
        <v>143</v>
      </c>
      <c r="E69" s="14">
        <f>SUMIFS('Z4 Działania edukacyjne doradcz'!$H$31:$H$75,'Z4 Działania edukacyjne doradcz'!$D$31:$D$75,$C$64)</f>
        <v>0</v>
      </c>
      <c r="F69" s="14">
        <f>SUMIFS('Z4 Działania edukacyjne doradcz'!$I$31:$I$75,'Z4 Działania edukacyjne doradcz'!D$31:D$75,$C$64)</f>
        <v>0</v>
      </c>
      <c r="G69" s="14">
        <f>SUMIFS('Z4 Działania edukacyjne doradcz'!$J$31:$J$75,'Z4 Działania edukacyjne doradcz'!D$31:D$75,$C$64)</f>
        <v>0</v>
      </c>
      <c r="H69" s="14">
        <f>SUMIFS('Z4 Działania edukacyjne doradcz'!$K$31:$K$75,'Z4 Działania edukacyjne doradcz'!D$31:D$75,$C$64)</f>
        <v>0</v>
      </c>
      <c r="I69" s="14">
        <f>SUMIFS('Z4 Działania edukacyjne doradcz'!$L$31:$L$75,'Z4 Działania edukacyjne doradcz'!D$31:D$75,$C$64)</f>
        <v>0</v>
      </c>
    </row>
    <row r="70" spans="2:9" x14ac:dyDescent="0.2">
      <c r="B70" s="11" t="s">
        <v>17</v>
      </c>
      <c r="C70" s="11" t="s">
        <v>138</v>
      </c>
      <c r="D70" s="11" t="s">
        <v>10</v>
      </c>
      <c r="E70" s="14">
        <f>SUMIFS('Z5 Wkład niepieniężny'!$I$31:$I$75,'Z5 Wkład niepieniężny'!$E$31:$E$75,$C$64)</f>
        <v>0</v>
      </c>
      <c r="F70" s="14">
        <f>SUMIFS('Z5 Wkład niepieniężny'!$J$31:$J$75,'Z5 Wkład niepieniężny'!E$31:E$75,$C$64)</f>
        <v>0</v>
      </c>
      <c r="G70" s="14">
        <f>SUMIFS('Z5 Wkład niepieniężny'!$K$31:$K$75,'Z5 Wkład niepieniężny'!E$31:E$75,$C$64)</f>
        <v>0</v>
      </c>
      <c r="H70" s="14">
        <f>SUMIFS('Z5 Wkład niepieniężny'!$L$31:$L$75,'Z5 Wkład niepieniężny'!E$31:E$75,$C$64)</f>
        <v>0</v>
      </c>
      <c r="I70" s="14">
        <f>SUMIFS('Z5 Wkład niepieniężny'!$M$31:$M$75,'Z5 Wkład niepieniężny'!E$31:E$75,$C$64)</f>
        <v>0</v>
      </c>
    </row>
    <row r="71" spans="2:9" ht="17" thickBot="1" x14ac:dyDescent="0.25">
      <c r="B71" s="11"/>
      <c r="C71" s="26"/>
      <c r="D71" s="26"/>
      <c r="E71" s="22"/>
      <c r="F71" s="22"/>
      <c r="G71" s="22"/>
      <c r="H71" s="22"/>
      <c r="I71" s="22"/>
    </row>
    <row r="72" spans="2:9" ht="17" thickBot="1" x14ac:dyDescent="0.25">
      <c r="B72" s="11"/>
      <c r="C72" s="57" t="s">
        <v>84</v>
      </c>
      <c r="D72" s="55"/>
      <c r="E72" s="50">
        <f>SUM(E66:E71)</f>
        <v>0</v>
      </c>
      <c r="F72" s="50">
        <f>SUM(F66:F71)</f>
        <v>0</v>
      </c>
      <c r="G72" s="50">
        <f>SUM(G66:G71)</f>
        <v>0</v>
      </c>
      <c r="H72" s="50">
        <f>SUM(H66:H71)</f>
        <v>0</v>
      </c>
      <c r="I72" s="51">
        <f>SUM(I66:I71)</f>
        <v>0</v>
      </c>
    </row>
  </sheetData>
  <sheetProtection algorithmName="SHA-512" hashValue="Ec0rt5qse8AurLr3lStfmP6Btbzv8ZQ+Y+IXumgCcExjGtMhyo5qzTPjLsXtmuyDd/BfjLhq40tYtobQTspiPw==" saltValue="3TNRKEDhco6CIPaI/KXpqg==" spinCount="100000" sheet="1" objects="1" scenarios="1" formatCells="0" formatColumns="0" formatRows="0"/>
  <pageMargins left="0.25" right="0.25" top="0.75" bottom="0.75" header="0.3" footer="0.3"/>
  <pageSetup paperSize="9" scale="49" fitToHeight="0" orientation="portrait" horizontalDpi="0" verticalDpi="0"/>
  <headerFooter>
    <oddHeader>&amp;L&amp;F&amp;C&amp;A&amp;R&amp;P z &amp;N</oddHeader>
    <oddFooter>&amp;L&amp;F&amp;C&amp;A&amp;R&amp;P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1769-B326-DD41-8F9C-DBBEADBCD074}">
  <sheetPr>
    <pageSetUpPr fitToPage="1"/>
  </sheetPr>
  <dimension ref="A2:N171"/>
  <sheetViews>
    <sheetView showGridLines="0" zoomScaleNormal="100" workbookViewId="0">
      <selection activeCell="P28" sqref="P28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1" width="9.1640625" customWidth="1"/>
    <col min="12" max="12" width="2.33203125" customWidth="1"/>
  </cols>
  <sheetData>
    <row r="2" spans="1:14" s="95" customFormat="1" x14ac:dyDescent="0.2">
      <c r="A2" s="174" t="s">
        <v>396</v>
      </c>
    </row>
    <row r="3" spans="1:14" s="95" customFormat="1" x14ac:dyDescent="0.2">
      <c r="F3" s="133"/>
      <c r="G3" s="133"/>
      <c r="H3" s="133"/>
      <c r="I3" s="133"/>
      <c r="J3" s="133"/>
      <c r="K3" s="133"/>
      <c r="L3" s="133"/>
    </row>
    <row r="4" spans="1:14" s="95" customFormat="1" x14ac:dyDescent="0.2">
      <c r="B4" s="187" t="str">
        <f>'Dane wejściowe'!B27</f>
        <v>Nr obiektu</v>
      </c>
      <c r="C4" s="187" t="str">
        <f>'Dane wejściowe'!C27</f>
        <v>Nazwa obiektu</v>
      </c>
      <c r="D4" s="187" t="str">
        <f>'Dane wejściowe'!D27</f>
        <v>Nazwa podmiotu</v>
      </c>
      <c r="E4" s="174"/>
      <c r="F4" s="194"/>
      <c r="G4" s="194"/>
      <c r="H4" s="194"/>
      <c r="I4" s="194"/>
      <c r="J4" s="194"/>
      <c r="K4" s="194"/>
      <c r="L4" s="194"/>
      <c r="M4" s="174"/>
      <c r="N4" s="174"/>
    </row>
    <row r="5" spans="1:14" s="95" customFormat="1" x14ac:dyDescent="0.2">
      <c r="B5" s="191" t="str">
        <f>'Dane wejściowe'!B28</f>
        <v>Obiekt 1</v>
      </c>
      <c r="C5" s="198" t="str">
        <f>IF('Dane wejściowe'!C28=0,"",'Dane wejściowe'!C28)</f>
        <v/>
      </c>
      <c r="D5" s="198" t="str">
        <f>IF('Dane wejściowe'!D28=0,"",'Dane wejściowe'!D28)</f>
        <v/>
      </c>
      <c r="F5" s="133"/>
      <c r="G5" s="133"/>
      <c r="H5" s="133"/>
      <c r="I5" s="133"/>
      <c r="J5" s="133"/>
      <c r="K5" s="133"/>
      <c r="L5" s="133"/>
    </row>
    <row r="6" spans="1:14" s="95" customFormat="1" x14ac:dyDescent="0.2">
      <c r="B6" s="191" t="str">
        <f>'Dane wejściowe'!B29</f>
        <v>Obiekt 2</v>
      </c>
      <c r="C6" s="198" t="str">
        <f>IF('Dane wejściowe'!C29=0,"",'Dane wejściowe'!C29)</f>
        <v/>
      </c>
      <c r="D6" s="198" t="str">
        <f>IF('Dane wejściowe'!D29=0,"",'Dane wejściowe'!D29)</f>
        <v/>
      </c>
      <c r="F6" s="133"/>
      <c r="G6" s="133"/>
      <c r="H6" s="133"/>
      <c r="I6" s="133"/>
      <c r="J6" s="133"/>
      <c r="K6" s="133"/>
      <c r="L6" s="133"/>
    </row>
    <row r="7" spans="1:14" s="95" customFormat="1" x14ac:dyDescent="0.2">
      <c r="B7" s="191" t="str">
        <f>'Dane wejściowe'!B30</f>
        <v>Obiekt 3</v>
      </c>
      <c r="C7" s="198" t="str">
        <f>IF('Dane wejściowe'!C30=0,"",'Dane wejściowe'!C30)</f>
        <v/>
      </c>
      <c r="D7" s="198" t="str">
        <f>IF('Dane wejściowe'!D30=0,"",'Dane wejściowe'!D30)</f>
        <v/>
      </c>
      <c r="F7" s="133"/>
      <c r="G7" s="133"/>
      <c r="H7" s="133"/>
      <c r="I7" s="133"/>
      <c r="J7" s="133"/>
      <c r="K7" s="133"/>
      <c r="L7" s="133"/>
    </row>
    <row r="8" spans="1:14" s="95" customFormat="1" x14ac:dyDescent="0.2">
      <c r="B8" s="191" t="str">
        <f>'Dane wejściowe'!B31</f>
        <v>Obiekt 4</v>
      </c>
      <c r="C8" s="198" t="str">
        <f>IF('Dane wejściowe'!C31=0,"",'Dane wejściowe'!C31)</f>
        <v/>
      </c>
      <c r="D8" s="198" t="str">
        <f>IF('Dane wejściowe'!D31=0,"",'Dane wejściowe'!D31)</f>
        <v/>
      </c>
      <c r="F8" s="133"/>
      <c r="G8" s="133"/>
      <c r="H8" s="133"/>
      <c r="I8" s="133"/>
      <c r="J8" s="133"/>
      <c r="K8" s="133"/>
      <c r="L8" s="133"/>
    </row>
    <row r="9" spans="1:14" s="95" customFormat="1" x14ac:dyDescent="0.2">
      <c r="B9" s="191" t="str">
        <f>'Dane wejściowe'!B32</f>
        <v>Obiekt 5</v>
      </c>
      <c r="C9" s="198" t="str">
        <f>IF('Dane wejściowe'!C32=0,"",'Dane wejściowe'!C32)</f>
        <v/>
      </c>
      <c r="D9" s="198" t="str">
        <f>IF('Dane wejściowe'!D32=0,"",'Dane wejściowe'!D32)</f>
        <v/>
      </c>
      <c r="F9" s="133"/>
      <c r="G9" s="133"/>
      <c r="H9" s="133"/>
      <c r="I9" s="133"/>
      <c r="J9" s="133"/>
      <c r="K9" s="133"/>
      <c r="L9" s="133"/>
    </row>
    <row r="10" spans="1:14" s="95" customFormat="1" x14ac:dyDescent="0.2">
      <c r="B10" s="191" t="str">
        <f>'Dane wejściowe'!B33</f>
        <v>Obiekt 6</v>
      </c>
      <c r="C10" s="198" t="str">
        <f>IF('Dane wejściowe'!C33=0,"",'Dane wejściowe'!C33)</f>
        <v/>
      </c>
      <c r="D10" s="198" t="str">
        <f>IF('Dane wejściowe'!D33=0,"",'Dane wejściowe'!D33)</f>
        <v/>
      </c>
      <c r="F10" s="133"/>
      <c r="G10" s="133"/>
      <c r="H10" s="133"/>
      <c r="I10" s="133"/>
      <c r="J10" s="133"/>
      <c r="K10" s="133"/>
      <c r="L10" s="133"/>
    </row>
    <row r="11" spans="1:14" s="95" customFormat="1" x14ac:dyDescent="0.2">
      <c r="B11" s="191" t="str">
        <f>'Dane wejściowe'!B34</f>
        <v>Obiekt 7</v>
      </c>
      <c r="C11" s="198" t="str">
        <f>IF('Dane wejściowe'!C34=0,"",'Dane wejściowe'!C34)</f>
        <v/>
      </c>
      <c r="D11" s="198" t="str">
        <f>IF('Dane wejściowe'!D34=0,"",'Dane wejściowe'!D34)</f>
        <v/>
      </c>
      <c r="F11" s="133"/>
      <c r="G11" s="133"/>
      <c r="H11" s="133"/>
      <c r="I11" s="133"/>
      <c r="J11" s="133"/>
      <c r="K11" s="133"/>
      <c r="L11" s="133"/>
    </row>
    <row r="12" spans="1:14" s="95" customFormat="1" x14ac:dyDescent="0.2">
      <c r="B12" s="191" t="str">
        <f>'Dane wejściowe'!B35</f>
        <v>Obiekt 8</v>
      </c>
      <c r="C12" s="198" t="str">
        <f>IF('Dane wejściowe'!C35=0,"",'Dane wejściowe'!C35)</f>
        <v/>
      </c>
      <c r="D12" s="198" t="str">
        <f>IF('Dane wejściowe'!D35=0,"",'Dane wejściowe'!D35)</f>
        <v/>
      </c>
      <c r="F12" s="133"/>
      <c r="G12" s="133"/>
      <c r="H12" s="133"/>
      <c r="I12" s="133"/>
      <c r="J12" s="133"/>
      <c r="K12" s="133"/>
      <c r="L12" s="133"/>
    </row>
    <row r="13" spans="1:14" s="95" customFormat="1" x14ac:dyDescent="0.2">
      <c r="B13" s="191" t="str">
        <f>'Dane wejściowe'!B36</f>
        <v>Obiekt 9</v>
      </c>
      <c r="C13" s="198" t="str">
        <f>IF('Dane wejściowe'!C36=0,"",'Dane wejściowe'!C36)</f>
        <v/>
      </c>
      <c r="D13" s="198" t="str">
        <f>IF('Dane wejściowe'!D36=0,"",'Dane wejściowe'!D36)</f>
        <v/>
      </c>
      <c r="F13" s="133"/>
      <c r="G13" s="133"/>
      <c r="H13" s="133"/>
      <c r="I13" s="133"/>
      <c r="J13" s="133"/>
      <c r="K13" s="133"/>
      <c r="L13" s="133"/>
    </row>
    <row r="14" spans="1:14" s="95" customFormat="1" x14ac:dyDescent="0.2">
      <c r="B14" s="191" t="str">
        <f>'Dane wejściowe'!B37</f>
        <v>Obiekt 10</v>
      </c>
      <c r="C14" s="198" t="str">
        <f>IF('Dane wejściowe'!C37=0,"",'Dane wejściowe'!C37)</f>
        <v/>
      </c>
      <c r="D14" s="198" t="str">
        <f>IF('Dane wejściowe'!D37=0,"",'Dane wejściowe'!D37)</f>
        <v/>
      </c>
      <c r="F14" s="133"/>
      <c r="G14" s="133"/>
      <c r="H14" s="133"/>
      <c r="I14" s="133"/>
      <c r="J14" s="133"/>
      <c r="K14" s="133"/>
      <c r="L14" s="133"/>
    </row>
    <row r="15" spans="1:14" s="95" customFormat="1" x14ac:dyDescent="0.2">
      <c r="B15" s="191" t="str">
        <f>'Dane wejściowe'!B38</f>
        <v>Obiekt 11</v>
      </c>
      <c r="C15" s="198" t="str">
        <f>IF('Dane wejściowe'!C38=0,"",'Dane wejściowe'!C38)</f>
        <v/>
      </c>
      <c r="D15" s="198" t="str">
        <f>IF('Dane wejściowe'!D38=0,"",'Dane wejściowe'!D38)</f>
        <v/>
      </c>
      <c r="F15" s="133"/>
      <c r="G15" s="133"/>
      <c r="H15" s="133"/>
      <c r="I15" s="133"/>
      <c r="J15" s="133"/>
      <c r="K15" s="133"/>
      <c r="L15" s="133"/>
    </row>
    <row r="16" spans="1:14" s="95" customFormat="1" x14ac:dyDescent="0.2">
      <c r="B16" s="191" t="str">
        <f>'Dane wejściowe'!B39</f>
        <v>Obiekt 12</v>
      </c>
      <c r="C16" s="198" t="str">
        <f>IF('Dane wejściowe'!C39=0,"",'Dane wejściowe'!C39)</f>
        <v/>
      </c>
      <c r="D16" s="198" t="str">
        <f>IF('Dane wejściowe'!D39=0,"",'Dane wejściowe'!D39)</f>
        <v/>
      </c>
      <c r="F16" s="133"/>
      <c r="G16" s="133"/>
      <c r="H16" s="133"/>
      <c r="I16" s="133"/>
      <c r="J16" s="133"/>
      <c r="K16" s="133"/>
      <c r="L16" s="133"/>
    </row>
    <row r="17" spans="1:12" s="95" customFormat="1" x14ac:dyDescent="0.2">
      <c r="B17" s="191" t="str">
        <f>'Dane wejściowe'!B40</f>
        <v>Obiekt 13</v>
      </c>
      <c r="C17" s="198" t="str">
        <f>IF('Dane wejściowe'!C40=0,"",'Dane wejściowe'!C40)</f>
        <v/>
      </c>
      <c r="D17" s="198" t="str">
        <f>IF('Dane wejściowe'!D40=0,"",'Dane wejściowe'!D40)</f>
        <v/>
      </c>
      <c r="F17" s="133"/>
      <c r="G17" s="133"/>
      <c r="H17" s="133"/>
      <c r="I17" s="133"/>
      <c r="J17" s="133"/>
      <c r="K17" s="133"/>
      <c r="L17" s="133"/>
    </row>
    <row r="18" spans="1:12" s="95" customFormat="1" x14ac:dyDescent="0.2">
      <c r="B18" s="191" t="str">
        <f>'Dane wejściowe'!B41</f>
        <v>Obiekt 14</v>
      </c>
      <c r="C18" s="198" t="str">
        <f>IF('Dane wejściowe'!C41=0,"",'Dane wejściowe'!C41)</f>
        <v/>
      </c>
      <c r="D18" s="198" t="str">
        <f>IF('Dane wejściowe'!D41=0,"",'Dane wejściowe'!D41)</f>
        <v/>
      </c>
      <c r="F18" s="133"/>
      <c r="G18" s="133"/>
      <c r="H18" s="133"/>
      <c r="I18" s="133"/>
      <c r="J18" s="133"/>
      <c r="K18" s="133"/>
      <c r="L18" s="133"/>
    </row>
    <row r="19" spans="1:12" s="95" customFormat="1" x14ac:dyDescent="0.2">
      <c r="B19" s="191" t="str">
        <f>'Dane wejściowe'!B42</f>
        <v>Obiekt 15</v>
      </c>
      <c r="C19" s="198" t="str">
        <f>IF('Dane wejściowe'!C42=0,"",'Dane wejściowe'!C42)</f>
        <v/>
      </c>
      <c r="D19" s="198" t="str">
        <f>IF('Dane wejściowe'!D42=0,"",'Dane wejściowe'!D42)</f>
        <v/>
      </c>
      <c r="F19" s="133"/>
      <c r="G19" s="133"/>
      <c r="H19" s="133"/>
      <c r="I19" s="133"/>
      <c r="J19" s="133"/>
      <c r="K19" s="133"/>
      <c r="L19" s="133"/>
    </row>
    <row r="20" spans="1:12" s="95" customFormat="1" x14ac:dyDescent="0.2">
      <c r="B20" s="174"/>
      <c r="F20" s="133"/>
      <c r="G20" s="133"/>
      <c r="H20" s="133"/>
      <c r="I20" s="133"/>
      <c r="J20" s="133"/>
      <c r="K20" s="133"/>
      <c r="L20" s="133"/>
    </row>
    <row r="21" spans="1:12" x14ac:dyDescent="0.2">
      <c r="E21" s="195" t="b">
        <f>E22='Podsumowanie budżetu'!H14-'Podsumowanie budżetu'!H16</f>
        <v>1</v>
      </c>
      <c r="F21" s="195" t="b">
        <f>F22='Podsumowanie budżetu'!I14-'Podsumowanie budżetu'!I16</f>
        <v>1</v>
      </c>
      <c r="G21" s="195" t="b">
        <f>G22='Podsumowanie budżetu'!J14-'Podsumowanie budżetu'!J16</f>
        <v>1</v>
      </c>
      <c r="H21" s="195" t="b">
        <f>H22='Podsumowanie budżetu'!K14-'Podsumowanie budżetu'!K16</f>
        <v>1</v>
      </c>
      <c r="I21" s="195" t="b">
        <f>I22='Podsumowanie budżetu'!L14-'Podsumowanie budżetu'!L16</f>
        <v>1</v>
      </c>
    </row>
    <row r="22" spans="1:12" hidden="1" x14ac:dyDescent="0.2">
      <c r="E22" s="193">
        <f>E31+E41+E51+E61+E71+E81+E91+E101+E111+E121+E131+E141+E151+E161+E171</f>
        <v>0</v>
      </c>
      <c r="F22" s="193">
        <f t="shared" ref="F22:I22" si="0">F31+F41+F51+F61+F71+F81+F91+F101+F111+F121+F131+F141+F151+F161+F171</f>
        <v>0</v>
      </c>
      <c r="G22" s="193">
        <f t="shared" si="0"/>
        <v>0</v>
      </c>
      <c r="H22" s="193">
        <f t="shared" si="0"/>
        <v>0</v>
      </c>
      <c r="I22" s="193">
        <f t="shared" si="0"/>
        <v>0</v>
      </c>
    </row>
    <row r="23" spans="1:12" ht="21" x14ac:dyDescent="0.25">
      <c r="A23" s="187" t="str">
        <f>B5</f>
        <v>Obiekt 1</v>
      </c>
      <c r="B23" s="188"/>
      <c r="C23" s="189" t="str">
        <f>C5</f>
        <v/>
      </c>
      <c r="D23" s="189" t="str">
        <f>D5</f>
        <v/>
      </c>
      <c r="E23" s="188"/>
      <c r="F23" s="188"/>
      <c r="G23" s="188"/>
      <c r="H23" s="188"/>
      <c r="I23" s="188"/>
      <c r="J23" s="64" t="s">
        <v>399</v>
      </c>
      <c r="K23" s="64" t="s">
        <v>400</v>
      </c>
    </row>
    <row r="24" spans="1:12" ht="34" x14ac:dyDescent="0.2">
      <c r="B24" s="11"/>
      <c r="C24" s="21" t="s">
        <v>137</v>
      </c>
      <c r="D24" s="21" t="s">
        <v>139</v>
      </c>
      <c r="E24" s="21" t="s">
        <v>42</v>
      </c>
      <c r="F24" s="21" t="s">
        <v>70</v>
      </c>
      <c r="G24" s="21" t="s">
        <v>381</v>
      </c>
      <c r="H24" s="21" t="s">
        <v>406</v>
      </c>
      <c r="I24" s="21" t="s">
        <v>383</v>
      </c>
      <c r="J24" s="25"/>
      <c r="K24" s="69"/>
      <c r="L24" s="69"/>
    </row>
    <row r="25" spans="1:12" ht="16" customHeight="1" x14ac:dyDescent="0.2">
      <c r="B25" s="11" t="s">
        <v>13</v>
      </c>
      <c r="C25" s="11" t="s">
        <v>246</v>
      </c>
      <c r="D25" s="11" t="s">
        <v>9</v>
      </c>
      <c r="E25" s="14">
        <f>SUMIFS('Z1 Wydatki audytowe'!$H$41:$H$85,'Z1 Wydatki audytowe'!$C$41:$C$85,$A$23)</f>
        <v>0</v>
      </c>
      <c r="F25" s="14">
        <f>SUMIFS('Z1 Wydatki audytowe'!$I$41:$I$85,'Z1 Wydatki audytowe'!$C$41:$C$85,$A$23)</f>
        <v>0</v>
      </c>
      <c r="G25" s="14">
        <f>SUMIFS('Z1 Wydatki audytowe'!$J$41:$J$85,'Z1 Wydatki audytowe'!$C$41:$C$85,$A$23)</f>
        <v>0</v>
      </c>
      <c r="H25" s="14">
        <f>SUMIFS('Z1 Wydatki audytowe'!$K$41:$K$85,'Z1 Wydatki audytowe'!$C$41:$C$85,$A$23)</f>
        <v>0</v>
      </c>
      <c r="I25" s="14">
        <f>SUMIFS('Z1 Wydatki audytowe'!$L$41:$L$85,'Z1 Wydatki audytowe'!$C$41:$C$85,$A$23)</f>
        <v>0</v>
      </c>
      <c r="J25" s="23"/>
      <c r="K25" s="82"/>
      <c r="L25" s="82"/>
    </row>
    <row r="26" spans="1:12" ht="16" customHeight="1" x14ac:dyDescent="0.2">
      <c r="B26" s="11" t="s">
        <v>407</v>
      </c>
      <c r="C26" s="11" t="s">
        <v>248</v>
      </c>
      <c r="D26" s="11" t="s">
        <v>9</v>
      </c>
      <c r="E26" s="14">
        <f>SUMIFS('Z2 Pozostałe roboty budowla'!$H$31:$H$75,'Z2 Pozostałe roboty budowla'!$C$31:$C$75,$A$23)</f>
        <v>0</v>
      </c>
      <c r="F26" s="14">
        <f>SUMIFS('Z2 Pozostałe roboty budowla'!$I$31:$I$75,'Z2 Pozostałe roboty budowla'!$C$31:$C$75,$A$23)</f>
        <v>0</v>
      </c>
      <c r="G26" s="14">
        <f>SUMIFS('Z2 Pozostałe roboty budowla'!$J$31:$J$75,'Z2 Pozostałe roboty budowla'!$C$31:$C$75,$A$23)</f>
        <v>0</v>
      </c>
      <c r="H26" s="14">
        <f>SUMIFS('Z2 Pozostałe roboty budowla'!$K$31:$K$75,'Z2 Pozostałe roboty budowla'!$C$31:$C$75,$A$23)</f>
        <v>0</v>
      </c>
      <c r="I26" s="14">
        <f>SUMIFS('Z2 Pozostałe roboty budowla'!$L$31:$L$75,'Z2 Pozostałe roboty budowla'!$C$31:$C$75,$A$23)</f>
        <v>0</v>
      </c>
      <c r="J26" s="23">
        <v>0.15</v>
      </c>
      <c r="K26" s="217">
        <f>IF(F25=0,0,F26/F25)</f>
        <v>0</v>
      </c>
      <c r="L26" s="196">
        <f>IF(K26&lt;=J26,1,0)</f>
        <v>1</v>
      </c>
    </row>
    <row r="27" spans="1:12" ht="16" customHeight="1" x14ac:dyDescent="0.2">
      <c r="B27" s="11" t="s">
        <v>15</v>
      </c>
      <c r="C27" s="11" t="s">
        <v>142</v>
      </c>
      <c r="D27" s="11" t="s">
        <v>143</v>
      </c>
      <c r="E27" s="14">
        <f>SUMIFS('Z3 Prace przygotowawcze'!$I$31:$I$75,'Z3 Prace przygotowawcze'!$C$31:$C$75,$A$23)</f>
        <v>0</v>
      </c>
      <c r="F27" s="14">
        <f>SUMIFS('Z3 Prace przygotowawcze'!$J$31:$J$75,'Z3 Prace przygotowawcze'!$C$31:$C$75,$A$23)</f>
        <v>0</v>
      </c>
      <c r="G27" s="14">
        <f>SUMIFS('Z3 Prace przygotowawcze'!$K$31:$K$75,'Z3 Prace przygotowawcze'!$C$31:$C$75,$A$23)</f>
        <v>0</v>
      </c>
      <c r="H27" s="14">
        <f>SUMIFS('Z3 Prace przygotowawcze'!$L$31:$L$75,'Z3 Prace przygotowawcze'!$C$31:$C$75,$A$23)</f>
        <v>0</v>
      </c>
      <c r="I27" s="14">
        <f>SUMIFS('Z3 Prace przygotowawcze'!$M$31:$M$75,'Z3 Prace przygotowawcze'!$C$31:$C$75,$A$23)</f>
        <v>0</v>
      </c>
      <c r="J27" s="23"/>
      <c r="K27" s="82"/>
      <c r="L27" s="82"/>
    </row>
    <row r="28" spans="1:12" ht="16" customHeight="1" x14ac:dyDescent="0.2">
      <c r="B28" s="11" t="s">
        <v>16</v>
      </c>
      <c r="C28" s="11" t="s">
        <v>347</v>
      </c>
      <c r="D28" s="11" t="s">
        <v>143</v>
      </c>
      <c r="E28" s="14">
        <f>SUMIFS('Z4 Działania edukacyjne doradcz'!$H$31:$H$75,'Z4 Działania edukacyjne doradcz'!$C$31:$C$75,$A$23)</f>
        <v>0</v>
      </c>
      <c r="F28" s="14">
        <f>SUMIFS('Z4 Działania edukacyjne doradcz'!$I$31:$I$75,'Z4 Działania edukacyjne doradcz'!$C$31:$C$75,$A$23)</f>
        <v>0</v>
      </c>
      <c r="G28" s="14">
        <f>SUMIFS('Z4 Działania edukacyjne doradcz'!$J$31:$J$75,'Z4 Działania edukacyjne doradcz'!$C$31:$C$75,$A$23)</f>
        <v>0</v>
      </c>
      <c r="H28" s="14">
        <f>SUMIFS('Z4 Działania edukacyjne doradcz'!$K$31:$K$75,'Z4 Działania edukacyjne doradcz'!$C$31:$C$75,$A$23)</f>
        <v>0</v>
      </c>
      <c r="I28" s="14">
        <f>SUMIFS('Z4 Działania edukacyjne doradcz'!$L$31:$L$75,'Z4 Działania edukacyjne doradcz'!$C$31:$C$75,$A$23)</f>
        <v>0</v>
      </c>
      <c r="J28" s="23"/>
      <c r="K28" s="82"/>
      <c r="L28" s="82"/>
    </row>
    <row r="29" spans="1:12" ht="16" customHeight="1" x14ac:dyDescent="0.2">
      <c r="B29" s="11" t="s">
        <v>17</v>
      </c>
      <c r="C29" s="11" t="s">
        <v>138</v>
      </c>
      <c r="D29" s="11" t="s">
        <v>10</v>
      </c>
      <c r="E29" s="14">
        <f>SUMIFS('Z5 Wkład niepieniężny'!$I$31:$I$75,'Z5 Wkład niepieniężny'!$C$31:$C$75,$A$23)</f>
        <v>0</v>
      </c>
      <c r="F29" s="14">
        <f>SUMIFS('Z5 Wkład niepieniężny'!$J$31:$J$75,'Z5 Wkład niepieniężny'!$C$31:$C$75,$A$23)</f>
        <v>0</v>
      </c>
      <c r="G29" s="14">
        <f>SUMIFS('Z5 Wkład niepieniężny'!$K$31:$K$75,'Z5 Wkład niepieniężny'!$C$31:$C$75,$A$23)</f>
        <v>0</v>
      </c>
      <c r="H29" s="14">
        <f>SUMIFS('Z5 Wkład niepieniężny'!$L$31:$L$75,'Z5 Wkład niepieniężny'!$C$31:$C$75,$A$23)</f>
        <v>0</v>
      </c>
      <c r="I29" s="14">
        <f>SUMIFS('Z5 Wkład niepieniężny'!$M$31:$M$75,'Z5 Wkład niepieniężny'!$C$31:$C$75,$A$23)</f>
        <v>0</v>
      </c>
      <c r="J29" s="23"/>
      <c r="K29" s="82"/>
      <c r="L29" s="82"/>
    </row>
    <row r="30" spans="1:12" ht="17" thickBot="1" x14ac:dyDescent="0.25">
      <c r="B30" s="11"/>
      <c r="C30" s="26"/>
      <c r="D30" s="26"/>
      <c r="E30" s="22"/>
      <c r="F30" s="22"/>
      <c r="G30" s="22"/>
      <c r="H30" s="22"/>
      <c r="I30" s="22"/>
      <c r="J30" s="23"/>
      <c r="K30" s="18"/>
      <c r="L30" s="18"/>
    </row>
    <row r="31" spans="1:12" ht="17" thickBot="1" x14ac:dyDescent="0.25">
      <c r="B31" s="11"/>
      <c r="C31" s="57" t="s">
        <v>84</v>
      </c>
      <c r="D31" s="55"/>
      <c r="E31" s="50">
        <f>SUM(E25:E30)</f>
        <v>0</v>
      </c>
      <c r="F31" s="50">
        <f>SUM(F25:F30)</f>
        <v>0</v>
      </c>
      <c r="G31" s="50">
        <f>SUM(G25:G30)</f>
        <v>0</v>
      </c>
      <c r="H31" s="50">
        <f>SUM(H25:H30)</f>
        <v>0</v>
      </c>
      <c r="I31" s="51">
        <f>SUM(I25:I30)</f>
        <v>0</v>
      </c>
      <c r="J31" s="68"/>
      <c r="K31" s="11"/>
      <c r="L31" s="11"/>
    </row>
    <row r="32" spans="1:12" x14ac:dyDescent="0.2">
      <c r="B32" s="11"/>
      <c r="C32" s="11"/>
      <c r="D32" s="11"/>
      <c r="E32" s="11"/>
      <c r="F32" s="11"/>
      <c r="G32" s="179" t="b">
        <f>G31=H31+I31</f>
        <v>1</v>
      </c>
      <c r="H32" s="11"/>
      <c r="I32" s="11"/>
      <c r="J32" s="11"/>
      <c r="K32" s="11"/>
      <c r="L32" s="11"/>
    </row>
    <row r="33" spans="1:12" ht="21" x14ac:dyDescent="0.25">
      <c r="A33" s="187" t="str">
        <f>B6</f>
        <v>Obiekt 2</v>
      </c>
      <c r="B33" s="190"/>
      <c r="C33" s="189" t="str">
        <f>C6</f>
        <v/>
      </c>
      <c r="D33" s="189" t="str">
        <f>D6</f>
        <v/>
      </c>
      <c r="E33" s="190"/>
      <c r="F33" s="190"/>
      <c r="G33" s="190"/>
      <c r="H33" s="190"/>
      <c r="I33" s="190"/>
    </row>
    <row r="34" spans="1:12" ht="34" x14ac:dyDescent="0.2">
      <c r="B34" s="11"/>
      <c r="C34" s="21" t="s">
        <v>137</v>
      </c>
      <c r="D34" s="21" t="s">
        <v>139</v>
      </c>
      <c r="E34" s="21" t="s">
        <v>42</v>
      </c>
      <c r="F34" s="21" t="s">
        <v>70</v>
      </c>
      <c r="G34" s="21" t="s">
        <v>381</v>
      </c>
      <c r="H34" s="21" t="s">
        <v>406</v>
      </c>
      <c r="I34" s="21" t="s">
        <v>383</v>
      </c>
    </row>
    <row r="35" spans="1:12" x14ac:dyDescent="0.2">
      <c r="B35" s="11" t="s">
        <v>13</v>
      </c>
      <c r="C35" s="11" t="s">
        <v>246</v>
      </c>
      <c r="D35" s="11" t="s">
        <v>9</v>
      </c>
      <c r="E35" s="14">
        <f>SUMIFS('Z1 Wydatki audytowe'!$H$41:$H$85,'Z1 Wydatki audytowe'!$C$41:$C$85,$A$33)</f>
        <v>0</v>
      </c>
      <c r="F35" s="14">
        <f>SUMIFS('Z1 Wydatki audytowe'!$I$41:$I$85,'Z1 Wydatki audytowe'!$C$41:$C$85,$A$33)</f>
        <v>0</v>
      </c>
      <c r="G35" s="14">
        <f>SUMIFS('Z1 Wydatki audytowe'!$J$41:$J$85,'Z1 Wydatki audytowe'!$C$41:$C$85,$A$33)</f>
        <v>0</v>
      </c>
      <c r="H35" s="14">
        <f>SUMIFS('Z1 Wydatki audytowe'!$K$41:$K$85,'Z1 Wydatki audytowe'!$C$41:$C$85,$A$33)</f>
        <v>0</v>
      </c>
      <c r="I35" s="14">
        <f>SUMIFS('Z1 Wydatki audytowe'!$L$41:$L$85,'Z1 Wydatki audytowe'!$C$41:$C$85,$A$33)</f>
        <v>0</v>
      </c>
    </row>
    <row r="36" spans="1:12" x14ac:dyDescent="0.2">
      <c r="B36" s="11" t="s">
        <v>407</v>
      </c>
      <c r="C36" s="11" t="s">
        <v>248</v>
      </c>
      <c r="D36" s="11" t="s">
        <v>9</v>
      </c>
      <c r="E36" s="14">
        <f>SUMIFS('Z2 Pozostałe roboty budowla'!$H$31:$H$75,'Z2 Pozostałe roboty budowla'!$C$31:$C$75,$A$33)</f>
        <v>0</v>
      </c>
      <c r="F36" s="14">
        <f>SUMIFS('Z2 Pozostałe roboty budowla'!$I$31:$I$75,'Z2 Pozostałe roboty budowla'!$C$31:$C$75,$A$33)</f>
        <v>0</v>
      </c>
      <c r="G36" s="14">
        <f>SUMIFS('Z2 Pozostałe roboty budowla'!$J$31:$J$75,'Z2 Pozostałe roboty budowla'!$C$31:$C$75,$A$33)</f>
        <v>0</v>
      </c>
      <c r="H36" s="14">
        <f>SUMIFS('Z2 Pozostałe roboty budowla'!$K$31:$K$75,'Z2 Pozostałe roboty budowla'!$C$31:$C$75,$A$33)</f>
        <v>0</v>
      </c>
      <c r="I36" s="14">
        <f>SUMIFS('Z2 Pozostałe roboty budowla'!$L$31:$L$75,'Z2 Pozostałe roboty budowla'!$C$31:$C$75,$A$33)</f>
        <v>0</v>
      </c>
      <c r="J36" s="23">
        <v>0.15</v>
      </c>
      <c r="K36" s="217">
        <f>IF(F35=0,0,F36/F35)</f>
        <v>0</v>
      </c>
      <c r="L36" s="196">
        <f>IF(K36&lt;=J36,1,0)</f>
        <v>1</v>
      </c>
    </row>
    <row r="37" spans="1:12" x14ac:dyDescent="0.2">
      <c r="B37" s="11" t="s">
        <v>15</v>
      </c>
      <c r="C37" s="11" t="s">
        <v>142</v>
      </c>
      <c r="D37" s="11" t="s">
        <v>143</v>
      </c>
      <c r="E37" s="14">
        <f>SUMIFS('Z3 Prace przygotowawcze'!$I$31:$I$75,'Z3 Prace przygotowawcze'!$C$31:$C$75,$A$33)</f>
        <v>0</v>
      </c>
      <c r="F37" s="14">
        <f>SUMIFS('Z3 Prace przygotowawcze'!$J$31:$J$75,'Z3 Prace przygotowawcze'!$C$31:$C$75,$A$33)</f>
        <v>0</v>
      </c>
      <c r="G37" s="14">
        <f>SUMIFS('Z3 Prace przygotowawcze'!$K$31:$K$75,'Z3 Prace przygotowawcze'!$C$31:$C$75,$A$33)</f>
        <v>0</v>
      </c>
      <c r="H37" s="14">
        <f>SUMIFS('Z3 Prace przygotowawcze'!$L$31:$L$75,'Z3 Prace przygotowawcze'!$C$31:$C$75,$A$33)</f>
        <v>0</v>
      </c>
      <c r="I37" s="14">
        <f>SUMIFS('Z3 Prace przygotowawcze'!$M$31:$M$75,'Z3 Prace przygotowawcze'!$C$31:$C$75,$A$33)</f>
        <v>0</v>
      </c>
    </row>
    <row r="38" spans="1:12" x14ac:dyDescent="0.2">
      <c r="B38" s="11" t="s">
        <v>16</v>
      </c>
      <c r="C38" s="11" t="s">
        <v>347</v>
      </c>
      <c r="D38" s="11" t="s">
        <v>143</v>
      </c>
      <c r="E38" s="14">
        <f>SUMIFS('Z4 Działania edukacyjne doradcz'!$H$31:$H$75,'Z4 Działania edukacyjne doradcz'!$C$31:$C$75,$A$33)</f>
        <v>0</v>
      </c>
      <c r="F38" s="14">
        <f>SUMIFS('Z4 Działania edukacyjne doradcz'!$I$31:$I$75,'Z4 Działania edukacyjne doradcz'!$C$31:$C$75,$A$33)</f>
        <v>0</v>
      </c>
      <c r="G38" s="14">
        <f>SUMIFS('Z4 Działania edukacyjne doradcz'!$J$31:$J$75,'Z4 Działania edukacyjne doradcz'!$C$31:$C$75,$A$33)</f>
        <v>0</v>
      </c>
      <c r="H38" s="14">
        <f>SUMIFS('Z4 Działania edukacyjne doradcz'!$K$31:$K$75,'Z4 Działania edukacyjne doradcz'!$C$31:$C$75,$A$33)</f>
        <v>0</v>
      </c>
      <c r="I38" s="14">
        <f>SUMIFS('Z4 Działania edukacyjne doradcz'!$L$31:$L$75,'Z4 Działania edukacyjne doradcz'!$C$31:$C$75,$A$33)</f>
        <v>0</v>
      </c>
    </row>
    <row r="39" spans="1:12" x14ac:dyDescent="0.2">
      <c r="B39" s="11" t="s">
        <v>17</v>
      </c>
      <c r="C39" s="11" t="s">
        <v>138</v>
      </c>
      <c r="D39" s="11" t="s">
        <v>10</v>
      </c>
      <c r="E39" s="14">
        <f>SUMIFS('Z5 Wkład niepieniężny'!$I$31:$I$75,'Z5 Wkład niepieniężny'!$C$31:$C$75,$A$33)</f>
        <v>0</v>
      </c>
      <c r="F39" s="14">
        <f>SUMIFS('Z5 Wkład niepieniężny'!$J$31:$J$75,'Z5 Wkład niepieniężny'!$C$31:$C$75,$A$33)</f>
        <v>0</v>
      </c>
      <c r="G39" s="14">
        <f>SUMIFS('Z5 Wkład niepieniężny'!$K$31:$K$75,'Z5 Wkład niepieniężny'!$C$31:$C$75,$A$33)</f>
        <v>0</v>
      </c>
      <c r="H39" s="14">
        <f>SUMIFS('Z5 Wkład niepieniężny'!$L$31:$L$75,'Z5 Wkład niepieniężny'!$C$31:$C$75,$A$33)</f>
        <v>0</v>
      </c>
      <c r="I39" s="14">
        <f>SUMIFS('Z5 Wkład niepieniężny'!$M$31:$M$75,'Z5 Wkład niepieniężny'!$C$31:$C$75,$A$33)</f>
        <v>0</v>
      </c>
    </row>
    <row r="40" spans="1:12" ht="17" thickBot="1" x14ac:dyDescent="0.25">
      <c r="B40" s="11"/>
      <c r="C40" s="26"/>
      <c r="D40" s="26"/>
      <c r="E40" s="22"/>
      <c r="F40" s="22"/>
      <c r="G40" s="22"/>
      <c r="H40" s="22"/>
      <c r="I40" s="22"/>
    </row>
    <row r="41" spans="1:12" ht="17" thickBot="1" x14ac:dyDescent="0.25">
      <c r="B41" s="11"/>
      <c r="C41" s="57" t="s">
        <v>84</v>
      </c>
      <c r="D41" s="55"/>
      <c r="E41" s="50">
        <f>SUM(E35:E40)</f>
        <v>0</v>
      </c>
      <c r="F41" s="50">
        <f>SUM(F35:F40)</f>
        <v>0</v>
      </c>
      <c r="G41" s="50">
        <f>SUM(G35:G40)</f>
        <v>0</v>
      </c>
      <c r="H41" s="50">
        <f>SUM(H35:H40)</f>
        <v>0</v>
      </c>
      <c r="I41" s="51">
        <f>SUM(I35:I40)</f>
        <v>0</v>
      </c>
    </row>
    <row r="43" spans="1:12" ht="21" x14ac:dyDescent="0.25">
      <c r="A43" s="187" t="str">
        <f>B7</f>
        <v>Obiekt 3</v>
      </c>
      <c r="B43" s="188"/>
      <c r="C43" s="189" t="str">
        <f>C7</f>
        <v/>
      </c>
      <c r="D43" s="189" t="str">
        <f>D7</f>
        <v/>
      </c>
      <c r="E43" s="188"/>
      <c r="F43" s="188"/>
      <c r="G43" s="188"/>
      <c r="H43" s="188"/>
      <c r="I43" s="188"/>
    </row>
    <row r="44" spans="1:12" ht="34" x14ac:dyDescent="0.2">
      <c r="B44" s="11"/>
      <c r="C44" s="21" t="s">
        <v>137</v>
      </c>
      <c r="D44" s="21" t="s">
        <v>139</v>
      </c>
      <c r="E44" s="21" t="s">
        <v>42</v>
      </c>
      <c r="F44" s="21" t="s">
        <v>70</v>
      </c>
      <c r="G44" s="21" t="s">
        <v>381</v>
      </c>
      <c r="H44" s="21" t="s">
        <v>406</v>
      </c>
      <c r="I44" s="21" t="s">
        <v>383</v>
      </c>
    </row>
    <row r="45" spans="1:12" x14ac:dyDescent="0.2">
      <c r="B45" s="11" t="s">
        <v>13</v>
      </c>
      <c r="C45" s="11" t="s">
        <v>246</v>
      </c>
      <c r="D45" s="11" t="s">
        <v>9</v>
      </c>
      <c r="E45" s="14">
        <f>SUMIFS('Z1 Wydatki audytowe'!$H$41:$H$85,'Z1 Wydatki audytowe'!$C$41:$C$85,$A$43)</f>
        <v>0</v>
      </c>
      <c r="F45" s="14">
        <f>SUMIFS('Z1 Wydatki audytowe'!$I$41:$I$85,'Z1 Wydatki audytowe'!$C$41:$C$85,$A$43)</f>
        <v>0</v>
      </c>
      <c r="G45" s="14">
        <f>SUMIFS('Z1 Wydatki audytowe'!$J$41:$J$85,'Z1 Wydatki audytowe'!$C$41:$C$85,$A$43)</f>
        <v>0</v>
      </c>
      <c r="H45" s="14">
        <f>SUMIFS('Z1 Wydatki audytowe'!$K$41:$K$85,'Z1 Wydatki audytowe'!$C$41:$C$85,$A$43)</f>
        <v>0</v>
      </c>
      <c r="I45" s="14">
        <f>SUMIFS('Z1 Wydatki audytowe'!$L$41:$L$85,'Z1 Wydatki audytowe'!$C$41:$C$85,$A$43)</f>
        <v>0</v>
      </c>
    </row>
    <row r="46" spans="1:12" x14ac:dyDescent="0.2">
      <c r="B46" s="11" t="s">
        <v>407</v>
      </c>
      <c r="C46" s="11" t="s">
        <v>248</v>
      </c>
      <c r="D46" s="11" t="s">
        <v>9</v>
      </c>
      <c r="E46" s="14">
        <f>SUMIFS('Z2 Pozostałe roboty budowla'!$H$31:$H$75,'Z2 Pozostałe roboty budowla'!$C$31:$C$75,$A$43)</f>
        <v>0</v>
      </c>
      <c r="F46" s="14">
        <f>SUMIFS('Z2 Pozostałe roboty budowla'!$I$31:$I$75,'Z2 Pozostałe roboty budowla'!$C$31:$C$75,$A$43)</f>
        <v>0</v>
      </c>
      <c r="G46" s="14">
        <f>SUMIFS('Z2 Pozostałe roboty budowla'!$J$31:$J$75,'Z2 Pozostałe roboty budowla'!$C$31:$C$75,$A$43)</f>
        <v>0</v>
      </c>
      <c r="H46" s="14">
        <f>SUMIFS('Z2 Pozostałe roboty budowla'!$K$31:$K$75,'Z2 Pozostałe roboty budowla'!$C$31:$C$75,$A$43)</f>
        <v>0</v>
      </c>
      <c r="I46" s="14">
        <f>SUMIFS('Z2 Pozostałe roboty budowla'!$L$31:$L$75,'Z2 Pozostałe roboty budowla'!$C$31:$C$75,$A$43)</f>
        <v>0</v>
      </c>
      <c r="J46" s="23">
        <v>0.15</v>
      </c>
      <c r="K46" s="217">
        <f>IF(F45=0,0,F46/F45)</f>
        <v>0</v>
      </c>
      <c r="L46" s="196">
        <f>IF(K46&lt;=J46,1,0)</f>
        <v>1</v>
      </c>
    </row>
    <row r="47" spans="1:12" x14ac:dyDescent="0.2">
      <c r="B47" s="11" t="s">
        <v>15</v>
      </c>
      <c r="C47" s="11" t="s">
        <v>142</v>
      </c>
      <c r="D47" s="11" t="s">
        <v>143</v>
      </c>
      <c r="E47" s="14">
        <f>SUMIFS('Z3 Prace przygotowawcze'!$I$31:$I$75,'Z3 Prace przygotowawcze'!$C$31:$C$75,$A$43)</f>
        <v>0</v>
      </c>
      <c r="F47" s="14">
        <f>SUMIFS('Z3 Prace przygotowawcze'!$J$31:$J$75,'Z3 Prace przygotowawcze'!$C$31:$C$75,$A$43)</f>
        <v>0</v>
      </c>
      <c r="G47" s="14">
        <f>SUMIFS('Z3 Prace przygotowawcze'!$K$31:$K$75,'Z3 Prace przygotowawcze'!$C$31:$C$75,$A$43)</f>
        <v>0</v>
      </c>
      <c r="H47" s="14">
        <f>SUMIFS('Z3 Prace przygotowawcze'!$L$31:$L$75,'Z3 Prace przygotowawcze'!$C$31:$C$75,$A$43)</f>
        <v>0</v>
      </c>
      <c r="I47" s="14">
        <f>SUMIFS('Z3 Prace przygotowawcze'!$M$31:$M$75,'Z3 Prace przygotowawcze'!$C$31:$C$75,$A$43)</f>
        <v>0</v>
      </c>
    </row>
    <row r="48" spans="1:12" x14ac:dyDescent="0.2">
      <c r="B48" s="11" t="s">
        <v>16</v>
      </c>
      <c r="C48" s="11" t="s">
        <v>347</v>
      </c>
      <c r="D48" s="11" t="s">
        <v>143</v>
      </c>
      <c r="E48" s="14">
        <f>SUMIFS('Z4 Działania edukacyjne doradcz'!$H$31:$H$75,'Z4 Działania edukacyjne doradcz'!$C$31:$C$75,$A$43)</f>
        <v>0</v>
      </c>
      <c r="F48" s="14">
        <f>SUMIFS('Z4 Działania edukacyjne doradcz'!$I$31:$I$75,'Z4 Działania edukacyjne doradcz'!$C$31:$C$75,$A$43)</f>
        <v>0</v>
      </c>
      <c r="G48" s="14">
        <f>SUMIFS('Z4 Działania edukacyjne doradcz'!$J$31:$J$75,'Z4 Działania edukacyjne doradcz'!$C$31:$C$75,$A$43)</f>
        <v>0</v>
      </c>
      <c r="H48" s="14">
        <f>SUMIFS('Z4 Działania edukacyjne doradcz'!$K$31:$K$75,'Z4 Działania edukacyjne doradcz'!$C$31:$C$75,$A$43)</f>
        <v>0</v>
      </c>
      <c r="I48" s="14">
        <f>SUMIFS('Z4 Działania edukacyjne doradcz'!$L$31:$L$75,'Z4 Działania edukacyjne doradcz'!$C$31:$C$75,$A$43)</f>
        <v>0</v>
      </c>
    </row>
    <row r="49" spans="1:12" x14ac:dyDescent="0.2">
      <c r="B49" s="11" t="s">
        <v>17</v>
      </c>
      <c r="C49" s="11" t="s">
        <v>138</v>
      </c>
      <c r="D49" s="11" t="s">
        <v>10</v>
      </c>
      <c r="E49" s="14">
        <f>SUMIFS('Z5 Wkład niepieniężny'!$I$31:$I$75,'Z5 Wkład niepieniężny'!$C$31:$C$75,$A$43)</f>
        <v>0</v>
      </c>
      <c r="F49" s="14">
        <f>SUMIFS('Z5 Wkład niepieniężny'!$J$31:$J$75,'Z5 Wkład niepieniężny'!$C$31:$C$75,$A$43)</f>
        <v>0</v>
      </c>
      <c r="G49" s="14">
        <f>SUMIFS('Z5 Wkład niepieniężny'!$K$31:$K$75,'Z5 Wkład niepieniężny'!$C$31:$C$75,$A$43)</f>
        <v>0</v>
      </c>
      <c r="H49" s="14">
        <f>SUMIFS('Z5 Wkład niepieniężny'!$L$31:$L$75,'Z5 Wkład niepieniężny'!$C$31:$C$75,$A$43)</f>
        <v>0</v>
      </c>
      <c r="I49" s="14">
        <f>SUMIFS('Z5 Wkład niepieniężny'!$M$31:$M$75,'Z5 Wkład niepieniężny'!$C$31:$C$75,$A$43)</f>
        <v>0</v>
      </c>
    </row>
    <row r="50" spans="1:12" ht="17" thickBot="1" x14ac:dyDescent="0.25">
      <c r="B50" s="11"/>
      <c r="C50" s="26"/>
      <c r="D50" s="26"/>
      <c r="E50" s="22"/>
      <c r="F50" s="22"/>
      <c r="G50" s="22"/>
      <c r="H50" s="22"/>
      <c r="I50" s="22"/>
    </row>
    <row r="51" spans="1:12" ht="17" thickBot="1" x14ac:dyDescent="0.25">
      <c r="B51" s="11"/>
      <c r="C51" s="57" t="s">
        <v>84</v>
      </c>
      <c r="D51" s="55"/>
      <c r="E51" s="50">
        <f>SUM(E45:E50)</f>
        <v>0</v>
      </c>
      <c r="F51" s="50">
        <f>SUM(F45:F50)</f>
        <v>0</v>
      </c>
      <c r="G51" s="50">
        <f>SUM(G45:G50)</f>
        <v>0</v>
      </c>
      <c r="H51" s="50">
        <f>SUM(H45:H50)</f>
        <v>0</v>
      </c>
      <c r="I51" s="51">
        <f>SUM(I45:I50)</f>
        <v>0</v>
      </c>
    </row>
    <row r="53" spans="1:12" ht="21" x14ac:dyDescent="0.25">
      <c r="A53" s="187" t="str">
        <f>B8</f>
        <v>Obiekt 4</v>
      </c>
      <c r="B53" s="188"/>
      <c r="C53" s="189" t="str">
        <f>C8</f>
        <v/>
      </c>
      <c r="D53" s="189" t="str">
        <f>D8</f>
        <v/>
      </c>
      <c r="E53" s="188"/>
      <c r="F53" s="188"/>
      <c r="G53" s="188"/>
      <c r="H53" s="188"/>
      <c r="I53" s="188"/>
    </row>
    <row r="54" spans="1:12" ht="34" x14ac:dyDescent="0.2">
      <c r="B54" s="11"/>
      <c r="C54" s="21" t="s">
        <v>137</v>
      </c>
      <c r="D54" s="21" t="s">
        <v>139</v>
      </c>
      <c r="E54" s="21" t="s">
        <v>42</v>
      </c>
      <c r="F54" s="21" t="s">
        <v>70</v>
      </c>
      <c r="G54" s="21" t="s">
        <v>381</v>
      </c>
      <c r="H54" s="21" t="s">
        <v>406</v>
      </c>
      <c r="I54" s="21" t="s">
        <v>383</v>
      </c>
    </row>
    <row r="55" spans="1:12" x14ac:dyDescent="0.2">
      <c r="B55" s="11" t="s">
        <v>13</v>
      </c>
      <c r="C55" s="11" t="s">
        <v>246</v>
      </c>
      <c r="D55" s="11" t="s">
        <v>9</v>
      </c>
      <c r="E55" s="14">
        <f>SUMIFS('Z1 Wydatki audytowe'!$H$41:$H$85,'Z1 Wydatki audytowe'!$C$41:$C$85,$A$53)</f>
        <v>0</v>
      </c>
      <c r="F55" s="14">
        <f>SUMIFS('Z1 Wydatki audytowe'!$I$41:$I$85,'Z1 Wydatki audytowe'!$C$41:$C$85,$A$53)</f>
        <v>0</v>
      </c>
      <c r="G55" s="14">
        <f>SUMIFS('Z1 Wydatki audytowe'!$J$41:$J$85,'Z1 Wydatki audytowe'!$C$41:$C$85,$A$53)</f>
        <v>0</v>
      </c>
      <c r="H55" s="14">
        <f>SUMIFS('Z1 Wydatki audytowe'!$K$41:$K$85,'Z1 Wydatki audytowe'!$C$41:$C$85,$A$53)</f>
        <v>0</v>
      </c>
      <c r="I55" s="14">
        <f>SUMIFS('Z1 Wydatki audytowe'!$L$41:$L$85,'Z1 Wydatki audytowe'!$C$41:$C$85,$A$53)</f>
        <v>0</v>
      </c>
    </row>
    <row r="56" spans="1:12" x14ac:dyDescent="0.2">
      <c r="B56" s="11" t="s">
        <v>407</v>
      </c>
      <c r="C56" s="11" t="s">
        <v>248</v>
      </c>
      <c r="D56" s="11" t="s">
        <v>9</v>
      </c>
      <c r="E56" s="14">
        <f>SUMIFS('Z2 Pozostałe roboty budowla'!$H$31:$H$75,'Z2 Pozostałe roboty budowla'!$C$31:$C$75,$A$53)</f>
        <v>0</v>
      </c>
      <c r="F56" s="14">
        <f>SUMIFS('Z2 Pozostałe roboty budowla'!$I$31:$I$75,'Z2 Pozostałe roboty budowla'!$C$31:$C$75,$A$53)</f>
        <v>0</v>
      </c>
      <c r="G56" s="14">
        <f>SUMIFS('Z2 Pozostałe roboty budowla'!$J$31:$J$75,'Z2 Pozostałe roboty budowla'!$C$31:$C$75,$A$53)</f>
        <v>0</v>
      </c>
      <c r="H56" s="14">
        <f>SUMIFS('Z2 Pozostałe roboty budowla'!$K$31:$K$75,'Z2 Pozostałe roboty budowla'!$C$31:$C$75,$A$53)</f>
        <v>0</v>
      </c>
      <c r="I56" s="14">
        <f>SUMIFS('Z2 Pozostałe roboty budowla'!$L$31:$L$75,'Z2 Pozostałe roboty budowla'!$C$31:$C$75,$A$53)</f>
        <v>0</v>
      </c>
      <c r="J56" s="23">
        <v>0.15</v>
      </c>
      <c r="K56" s="217">
        <f>IF(F55=0,0,F56/F55)</f>
        <v>0</v>
      </c>
      <c r="L56" s="196">
        <f>IF(K56&lt;=J56,1,0)</f>
        <v>1</v>
      </c>
    </row>
    <row r="57" spans="1:12" x14ac:dyDescent="0.2">
      <c r="B57" s="11" t="s">
        <v>15</v>
      </c>
      <c r="C57" s="11" t="s">
        <v>142</v>
      </c>
      <c r="D57" s="11" t="s">
        <v>143</v>
      </c>
      <c r="E57" s="14">
        <f>SUMIFS('Z3 Prace przygotowawcze'!$I$31:$I$75,'Z3 Prace przygotowawcze'!$C$31:$C$75,$A$53)</f>
        <v>0</v>
      </c>
      <c r="F57" s="14">
        <f>SUMIFS('Z3 Prace przygotowawcze'!$J$31:$J$75,'Z3 Prace przygotowawcze'!$C$31:$C$75,$A$53)</f>
        <v>0</v>
      </c>
      <c r="G57" s="14">
        <f>SUMIFS('Z3 Prace przygotowawcze'!$K$31:$K$75,'Z3 Prace przygotowawcze'!$C$31:$C$75,$A$53)</f>
        <v>0</v>
      </c>
      <c r="H57" s="14">
        <f>SUMIFS('Z3 Prace przygotowawcze'!$L$31:$L$75,'Z3 Prace przygotowawcze'!$C$31:$C$75,$A$53)</f>
        <v>0</v>
      </c>
      <c r="I57" s="14">
        <f>SUMIFS('Z3 Prace przygotowawcze'!$M$31:$M$75,'Z3 Prace przygotowawcze'!$C$31:$C$75,$A$53)</f>
        <v>0</v>
      </c>
    </row>
    <row r="58" spans="1:12" x14ac:dyDescent="0.2">
      <c r="B58" s="11" t="s">
        <v>16</v>
      </c>
      <c r="C58" s="11" t="s">
        <v>347</v>
      </c>
      <c r="D58" s="11" t="s">
        <v>143</v>
      </c>
      <c r="E58" s="14">
        <f>SUMIFS('Z4 Działania edukacyjne doradcz'!$H$31:$H$75,'Z4 Działania edukacyjne doradcz'!$C$31:$C$75,$A$53)</f>
        <v>0</v>
      </c>
      <c r="F58" s="14">
        <f>SUMIFS('Z4 Działania edukacyjne doradcz'!$I$31:$I$75,'Z4 Działania edukacyjne doradcz'!$C$31:$C$75,$A$53)</f>
        <v>0</v>
      </c>
      <c r="G58" s="14">
        <f>SUMIFS('Z4 Działania edukacyjne doradcz'!$J$31:$J$75,'Z4 Działania edukacyjne doradcz'!$C$31:$C$75,$A$53)</f>
        <v>0</v>
      </c>
      <c r="H58" s="14">
        <f>SUMIFS('Z4 Działania edukacyjne doradcz'!$K$31:$K$75,'Z4 Działania edukacyjne doradcz'!$C$31:$C$75,$A$53)</f>
        <v>0</v>
      </c>
      <c r="I58" s="14">
        <f>SUMIFS('Z4 Działania edukacyjne doradcz'!$L$31:$L$75,'Z4 Działania edukacyjne doradcz'!$C$31:$C$75,$A$53)</f>
        <v>0</v>
      </c>
    </row>
    <row r="59" spans="1:12" x14ac:dyDescent="0.2">
      <c r="B59" s="11" t="s">
        <v>17</v>
      </c>
      <c r="C59" s="11" t="s">
        <v>138</v>
      </c>
      <c r="D59" s="11" t="s">
        <v>10</v>
      </c>
      <c r="E59" s="14">
        <f>SUMIFS('Z5 Wkład niepieniężny'!$I$31:$I$75,'Z5 Wkład niepieniężny'!$C$31:$C$75,$A$53)</f>
        <v>0</v>
      </c>
      <c r="F59" s="14">
        <f>SUMIFS('Z5 Wkład niepieniężny'!$J$31:$J$75,'Z5 Wkład niepieniężny'!$C$31:$C$75,$A$53)</f>
        <v>0</v>
      </c>
      <c r="G59" s="14">
        <f>SUMIFS('Z5 Wkład niepieniężny'!$K$31:$K$75,'Z5 Wkład niepieniężny'!$C$31:$C$75,$A$53)</f>
        <v>0</v>
      </c>
      <c r="H59" s="14">
        <f>SUMIFS('Z5 Wkład niepieniężny'!$L$31:$L$75,'Z5 Wkład niepieniężny'!$C$31:$C$75,$A$53)</f>
        <v>0</v>
      </c>
      <c r="I59" s="14">
        <f>SUMIFS('Z5 Wkład niepieniężny'!$M$31:$M$75,'Z5 Wkład niepieniężny'!$C$31:$C$75,$A$53)</f>
        <v>0</v>
      </c>
    </row>
    <row r="60" spans="1:12" ht="17" thickBot="1" x14ac:dyDescent="0.25">
      <c r="B60" s="11"/>
      <c r="C60" s="26"/>
      <c r="D60" s="26"/>
      <c r="E60" s="22"/>
      <c r="F60" s="22"/>
      <c r="G60" s="22"/>
      <c r="H60" s="22"/>
      <c r="I60" s="22"/>
    </row>
    <row r="61" spans="1:12" ht="17" thickBot="1" x14ac:dyDescent="0.25">
      <c r="B61" s="11"/>
      <c r="C61" s="57" t="s">
        <v>84</v>
      </c>
      <c r="D61" s="55"/>
      <c r="E61" s="50">
        <f>SUM(E55:E60)</f>
        <v>0</v>
      </c>
      <c r="F61" s="50">
        <f>SUM(F55:F60)</f>
        <v>0</v>
      </c>
      <c r="G61" s="50">
        <f>SUM(G55:G60)</f>
        <v>0</v>
      </c>
      <c r="H61" s="50">
        <f>SUM(H55:H60)</f>
        <v>0</v>
      </c>
      <c r="I61" s="51">
        <f>SUM(I55:I60)</f>
        <v>0</v>
      </c>
    </row>
    <row r="63" spans="1:12" ht="21" x14ac:dyDescent="0.25">
      <c r="A63" s="187" t="str">
        <f>B9</f>
        <v>Obiekt 5</v>
      </c>
      <c r="B63" s="188"/>
      <c r="C63" s="189" t="str">
        <f>C9</f>
        <v/>
      </c>
      <c r="D63" s="189" t="str">
        <f>D9</f>
        <v/>
      </c>
      <c r="E63" s="188"/>
      <c r="F63" s="188"/>
      <c r="G63" s="188"/>
      <c r="H63" s="188"/>
      <c r="I63" s="188"/>
    </row>
    <row r="64" spans="1:12" ht="34" x14ac:dyDescent="0.2">
      <c r="B64" s="11"/>
      <c r="C64" s="21" t="s">
        <v>137</v>
      </c>
      <c r="D64" s="21" t="s">
        <v>139</v>
      </c>
      <c r="E64" s="21" t="s">
        <v>42</v>
      </c>
      <c r="F64" s="21" t="s">
        <v>70</v>
      </c>
      <c r="G64" s="21" t="s">
        <v>381</v>
      </c>
      <c r="H64" s="21" t="s">
        <v>406</v>
      </c>
      <c r="I64" s="21" t="s">
        <v>383</v>
      </c>
    </row>
    <row r="65" spans="1:12" x14ac:dyDescent="0.2">
      <c r="B65" s="11" t="s">
        <v>13</v>
      </c>
      <c r="C65" s="11" t="s">
        <v>246</v>
      </c>
      <c r="D65" s="11" t="s">
        <v>9</v>
      </c>
      <c r="E65" s="14">
        <f>SUMIFS('Z1 Wydatki audytowe'!$H$41:$H$85,'Z1 Wydatki audytowe'!$C$41:$C$85,$A$63)</f>
        <v>0</v>
      </c>
      <c r="F65" s="14">
        <f>SUMIFS('Z1 Wydatki audytowe'!$I$41:$I$85,'Z1 Wydatki audytowe'!$C$41:$C$85,$A$63)</f>
        <v>0</v>
      </c>
      <c r="G65" s="14">
        <f>SUMIFS('Z1 Wydatki audytowe'!$J$41:$J$85,'Z1 Wydatki audytowe'!$C$41:$C$85,$A$63)</f>
        <v>0</v>
      </c>
      <c r="H65" s="14">
        <f>SUMIFS('Z1 Wydatki audytowe'!$K$41:$K$85,'Z1 Wydatki audytowe'!$C$41:$C$85,$A$63)</f>
        <v>0</v>
      </c>
      <c r="I65" s="14">
        <f>SUMIFS('Z1 Wydatki audytowe'!$L$41:$L$85,'Z1 Wydatki audytowe'!$C$41:$C$85,$A$63)</f>
        <v>0</v>
      </c>
    </row>
    <row r="66" spans="1:12" x14ac:dyDescent="0.2">
      <c r="B66" s="11" t="s">
        <v>407</v>
      </c>
      <c r="C66" s="11" t="s">
        <v>248</v>
      </c>
      <c r="D66" s="11" t="s">
        <v>9</v>
      </c>
      <c r="E66" s="14">
        <f>SUMIFS('Z2 Pozostałe roboty budowla'!$H$31:$H$75,'Z2 Pozostałe roboty budowla'!$C$31:$C$75,$A$63)</f>
        <v>0</v>
      </c>
      <c r="F66" s="14">
        <f>SUMIFS('Z2 Pozostałe roboty budowla'!$I$31:$I$75,'Z2 Pozostałe roboty budowla'!$C$31:$C$75,$A$63)</f>
        <v>0</v>
      </c>
      <c r="G66" s="14">
        <f>SUMIFS('Z2 Pozostałe roboty budowla'!$J$31:$J$75,'Z2 Pozostałe roboty budowla'!$C$31:$C$75,$A$63)</f>
        <v>0</v>
      </c>
      <c r="H66" s="14">
        <f>SUMIFS('Z2 Pozostałe roboty budowla'!$K$31:$K$75,'Z2 Pozostałe roboty budowla'!$C$31:$C$75,$A$63)</f>
        <v>0</v>
      </c>
      <c r="I66" s="14">
        <f>SUMIFS('Z2 Pozostałe roboty budowla'!$L$31:$L$75,'Z2 Pozostałe roboty budowla'!$C$31:$C$75,$A$63)</f>
        <v>0</v>
      </c>
      <c r="J66" s="23">
        <v>0.15</v>
      </c>
      <c r="K66" s="217">
        <f>IF(F65=0,0,F66/F65)</f>
        <v>0</v>
      </c>
      <c r="L66" s="196">
        <f>IF(K66&lt;=J66,1,0)</f>
        <v>1</v>
      </c>
    </row>
    <row r="67" spans="1:12" x14ac:dyDescent="0.2">
      <c r="B67" s="11" t="s">
        <v>15</v>
      </c>
      <c r="C67" s="11" t="s">
        <v>142</v>
      </c>
      <c r="D67" s="11" t="s">
        <v>143</v>
      </c>
      <c r="E67" s="14">
        <f>SUMIFS('Z3 Prace przygotowawcze'!$I$31:$I$75,'Z3 Prace przygotowawcze'!$C$31:$C$75,$A$63)</f>
        <v>0</v>
      </c>
      <c r="F67" s="14">
        <f>SUMIFS('Z3 Prace przygotowawcze'!$J$31:$J$75,'Z3 Prace przygotowawcze'!$C$31:$C$75,$A$63)</f>
        <v>0</v>
      </c>
      <c r="G67" s="14">
        <f>SUMIFS('Z3 Prace przygotowawcze'!$K$31:$K$75,'Z3 Prace przygotowawcze'!$C$31:$C$75,$A$63)</f>
        <v>0</v>
      </c>
      <c r="H67" s="14">
        <f>SUMIFS('Z3 Prace przygotowawcze'!$L$31:$L$75,'Z3 Prace przygotowawcze'!$C$31:$C$75,$A$63)</f>
        <v>0</v>
      </c>
      <c r="I67" s="14">
        <f>SUMIFS('Z3 Prace przygotowawcze'!$M$31:$M$75,'Z3 Prace przygotowawcze'!$C$31:$C$75,$A$63)</f>
        <v>0</v>
      </c>
    </row>
    <row r="68" spans="1:12" x14ac:dyDescent="0.2">
      <c r="B68" s="11" t="s">
        <v>16</v>
      </c>
      <c r="C68" s="11" t="s">
        <v>347</v>
      </c>
      <c r="D68" s="11" t="s">
        <v>143</v>
      </c>
      <c r="E68" s="14">
        <f>SUMIFS('Z4 Działania edukacyjne doradcz'!$H$31:$H$75,'Z4 Działania edukacyjne doradcz'!$C$31:$C$75,$A$63)</f>
        <v>0</v>
      </c>
      <c r="F68" s="14">
        <f>SUMIFS('Z4 Działania edukacyjne doradcz'!$I$31:$I$75,'Z4 Działania edukacyjne doradcz'!$C$31:$C$75,$A$63)</f>
        <v>0</v>
      </c>
      <c r="G68" s="14">
        <f>SUMIFS('Z4 Działania edukacyjne doradcz'!$J$31:$J$75,'Z4 Działania edukacyjne doradcz'!$C$31:$C$75,$A$63)</f>
        <v>0</v>
      </c>
      <c r="H68" s="14">
        <f>SUMIFS('Z4 Działania edukacyjne doradcz'!$K$31:$K$75,'Z4 Działania edukacyjne doradcz'!$C$31:$C$75,$A$63)</f>
        <v>0</v>
      </c>
      <c r="I68" s="14">
        <f>SUMIFS('Z4 Działania edukacyjne doradcz'!$L$31:$L$75,'Z4 Działania edukacyjne doradcz'!$C$31:$C$75,$A$63)</f>
        <v>0</v>
      </c>
    </row>
    <row r="69" spans="1:12" x14ac:dyDescent="0.2">
      <c r="B69" s="11" t="s">
        <v>17</v>
      </c>
      <c r="C69" s="11" t="s">
        <v>138</v>
      </c>
      <c r="D69" s="11" t="s">
        <v>10</v>
      </c>
      <c r="E69" s="14">
        <f>SUMIFS('Z5 Wkład niepieniężny'!$I$31:$I$75,'Z5 Wkład niepieniężny'!$C$31:$C$75,$A$63)</f>
        <v>0</v>
      </c>
      <c r="F69" s="14">
        <f>SUMIFS('Z5 Wkład niepieniężny'!$J$31:$J$75,'Z5 Wkład niepieniężny'!$C$31:$C$75,$A$63)</f>
        <v>0</v>
      </c>
      <c r="G69" s="14">
        <f>SUMIFS('Z5 Wkład niepieniężny'!$K$31:$K$75,'Z5 Wkład niepieniężny'!$C$31:$C$75,$A$63)</f>
        <v>0</v>
      </c>
      <c r="H69" s="14">
        <f>SUMIFS('Z5 Wkład niepieniężny'!$L$31:$L$75,'Z5 Wkład niepieniężny'!$C$31:$C$75,$A$63)</f>
        <v>0</v>
      </c>
      <c r="I69" s="14">
        <f>SUMIFS('Z5 Wkład niepieniężny'!$M$31:$M$75,'Z5 Wkład niepieniężny'!$C$31:$C$75,$A$63)</f>
        <v>0</v>
      </c>
    </row>
    <row r="70" spans="1:12" ht="17" thickBot="1" x14ac:dyDescent="0.25">
      <c r="B70" s="11"/>
      <c r="C70" s="26"/>
      <c r="D70" s="26"/>
      <c r="E70" s="22"/>
      <c r="F70" s="22"/>
      <c r="G70" s="22"/>
      <c r="H70" s="22"/>
      <c r="I70" s="22"/>
    </row>
    <row r="71" spans="1:12" ht="17" thickBot="1" x14ac:dyDescent="0.25">
      <c r="B71" s="11"/>
      <c r="C71" s="57" t="s">
        <v>84</v>
      </c>
      <c r="D71" s="55"/>
      <c r="E71" s="50">
        <f>SUM(E65:E70)</f>
        <v>0</v>
      </c>
      <c r="F71" s="50">
        <f>SUM(F65:F70)</f>
        <v>0</v>
      </c>
      <c r="G71" s="50">
        <f>SUM(G65:G70)</f>
        <v>0</v>
      </c>
      <c r="H71" s="50">
        <f>SUM(H65:H70)</f>
        <v>0</v>
      </c>
      <c r="I71" s="51">
        <f>SUM(I65:I70)</f>
        <v>0</v>
      </c>
    </row>
    <row r="73" spans="1:12" ht="21" x14ac:dyDescent="0.25">
      <c r="A73" s="187" t="str">
        <f>B10</f>
        <v>Obiekt 6</v>
      </c>
      <c r="B73" s="188"/>
      <c r="C73" s="189" t="str">
        <f>C10</f>
        <v/>
      </c>
      <c r="D73" s="189" t="str">
        <f>D10</f>
        <v/>
      </c>
      <c r="E73" s="188"/>
      <c r="F73" s="188"/>
      <c r="G73" s="188"/>
      <c r="H73" s="188"/>
      <c r="I73" s="188"/>
    </row>
    <row r="74" spans="1:12" ht="34" x14ac:dyDescent="0.2">
      <c r="B74" s="11"/>
      <c r="C74" s="21" t="s">
        <v>137</v>
      </c>
      <c r="D74" s="21" t="s">
        <v>139</v>
      </c>
      <c r="E74" s="21" t="s">
        <v>42</v>
      </c>
      <c r="F74" s="21" t="s">
        <v>70</v>
      </c>
      <c r="G74" s="21" t="s">
        <v>381</v>
      </c>
      <c r="H74" s="21" t="s">
        <v>406</v>
      </c>
      <c r="I74" s="21" t="s">
        <v>383</v>
      </c>
    </row>
    <row r="75" spans="1:12" x14ac:dyDescent="0.2">
      <c r="B75" s="11" t="s">
        <v>13</v>
      </c>
      <c r="C75" s="11" t="s">
        <v>246</v>
      </c>
      <c r="D75" s="11" t="s">
        <v>9</v>
      </c>
      <c r="E75" s="14">
        <f>SUMIFS('Z1 Wydatki audytowe'!$H$41:$H$85,'Z1 Wydatki audytowe'!$C$41:$C$85,$A$73)</f>
        <v>0</v>
      </c>
      <c r="F75" s="14">
        <f>SUMIFS('Z1 Wydatki audytowe'!$I$41:$I$85,'Z1 Wydatki audytowe'!$C$41:$C$85,$A$73)</f>
        <v>0</v>
      </c>
      <c r="G75" s="14">
        <f>SUMIFS('Z1 Wydatki audytowe'!$J$41:$J$85,'Z1 Wydatki audytowe'!$C$41:$C$85,$A$73)</f>
        <v>0</v>
      </c>
      <c r="H75" s="14">
        <f>SUMIFS('Z1 Wydatki audytowe'!$K$41:$K$85,'Z1 Wydatki audytowe'!$C$41:$C$85,$A$73)</f>
        <v>0</v>
      </c>
      <c r="I75" s="14">
        <f>SUMIFS('Z1 Wydatki audytowe'!$L$41:$L$85,'Z1 Wydatki audytowe'!$C$41:$C$85,$A$73)</f>
        <v>0</v>
      </c>
    </row>
    <row r="76" spans="1:12" x14ac:dyDescent="0.2">
      <c r="B76" s="11" t="s">
        <v>407</v>
      </c>
      <c r="C76" s="11" t="s">
        <v>248</v>
      </c>
      <c r="D76" s="11" t="s">
        <v>9</v>
      </c>
      <c r="E76" s="14">
        <f>SUMIFS('Z2 Pozostałe roboty budowla'!$H$31:$H$75,'Z2 Pozostałe roboty budowla'!$C$31:$C$75,$A$73)</f>
        <v>0</v>
      </c>
      <c r="F76" s="14">
        <f>SUMIFS('Z2 Pozostałe roboty budowla'!$I$31:$I$75,'Z2 Pozostałe roboty budowla'!$C$31:$C$75,$A$73)</f>
        <v>0</v>
      </c>
      <c r="G76" s="14">
        <f>SUMIFS('Z2 Pozostałe roboty budowla'!$J$31:$J$75,'Z2 Pozostałe roboty budowla'!$C$31:$C$75,$A$73)</f>
        <v>0</v>
      </c>
      <c r="H76" s="14">
        <f>SUMIFS('Z2 Pozostałe roboty budowla'!$K$31:$K$75,'Z2 Pozostałe roboty budowla'!$C$31:$C$75,$A$73)</f>
        <v>0</v>
      </c>
      <c r="I76" s="14">
        <f>SUMIFS('Z2 Pozostałe roboty budowla'!$L$31:$L$75,'Z2 Pozostałe roboty budowla'!$C$31:$C$75,$A$73)</f>
        <v>0</v>
      </c>
      <c r="J76" s="23">
        <v>0.15</v>
      </c>
      <c r="K76" s="217">
        <f>IF(F75=0,0,F76/F75)</f>
        <v>0</v>
      </c>
      <c r="L76" s="196">
        <f>IF(K76&lt;=J76,1,0)</f>
        <v>1</v>
      </c>
    </row>
    <row r="77" spans="1:12" x14ac:dyDescent="0.2">
      <c r="B77" s="11" t="s">
        <v>15</v>
      </c>
      <c r="C77" s="11" t="s">
        <v>142</v>
      </c>
      <c r="D77" s="11" t="s">
        <v>143</v>
      </c>
      <c r="E77" s="14">
        <f>SUMIFS('Z3 Prace przygotowawcze'!$I$31:$I$75,'Z3 Prace przygotowawcze'!$C$31:$C$75,$A$73)</f>
        <v>0</v>
      </c>
      <c r="F77" s="14">
        <f>SUMIFS('Z3 Prace przygotowawcze'!$J$31:$J$75,'Z3 Prace przygotowawcze'!$C$31:$C$75,$A$73)</f>
        <v>0</v>
      </c>
      <c r="G77" s="14">
        <f>SUMIFS('Z3 Prace przygotowawcze'!$K$31:$K$75,'Z3 Prace przygotowawcze'!$C$31:$C$75,$A$73)</f>
        <v>0</v>
      </c>
      <c r="H77" s="14">
        <f>SUMIFS('Z3 Prace przygotowawcze'!$L$31:$L$75,'Z3 Prace przygotowawcze'!$C$31:$C$75,$A$73)</f>
        <v>0</v>
      </c>
      <c r="I77" s="14">
        <f>SUMIFS('Z3 Prace przygotowawcze'!$M$31:$M$75,'Z3 Prace przygotowawcze'!$C$31:$C$75,$A$73)</f>
        <v>0</v>
      </c>
    </row>
    <row r="78" spans="1:12" x14ac:dyDescent="0.2">
      <c r="B78" s="11" t="s">
        <v>16</v>
      </c>
      <c r="C78" s="11" t="s">
        <v>347</v>
      </c>
      <c r="D78" s="11" t="s">
        <v>143</v>
      </c>
      <c r="E78" s="14">
        <f>SUMIFS('Z4 Działania edukacyjne doradcz'!$H$31:$H$75,'Z4 Działania edukacyjne doradcz'!$C$31:$C$75,$A$73)</f>
        <v>0</v>
      </c>
      <c r="F78" s="14">
        <f>SUMIFS('Z4 Działania edukacyjne doradcz'!$I$31:$I$75,'Z4 Działania edukacyjne doradcz'!$C$31:$C$75,$A$73)</f>
        <v>0</v>
      </c>
      <c r="G78" s="14">
        <f>SUMIFS('Z4 Działania edukacyjne doradcz'!$J$31:$J$75,'Z4 Działania edukacyjne doradcz'!$C$31:$C$75,$A$73)</f>
        <v>0</v>
      </c>
      <c r="H78" s="14">
        <f>SUMIFS('Z4 Działania edukacyjne doradcz'!$K$31:$K$75,'Z4 Działania edukacyjne doradcz'!$C$31:$C$75,$A$73)</f>
        <v>0</v>
      </c>
      <c r="I78" s="14">
        <f>SUMIFS('Z4 Działania edukacyjne doradcz'!$L$31:$L$75,'Z4 Działania edukacyjne doradcz'!$C$31:$C$75,$A$73)</f>
        <v>0</v>
      </c>
    </row>
    <row r="79" spans="1:12" x14ac:dyDescent="0.2">
      <c r="B79" s="11" t="s">
        <v>17</v>
      </c>
      <c r="C79" s="11" t="s">
        <v>138</v>
      </c>
      <c r="D79" s="11" t="s">
        <v>10</v>
      </c>
      <c r="E79" s="14">
        <f>SUMIFS('Z5 Wkład niepieniężny'!$I$31:$I$75,'Z5 Wkład niepieniężny'!$C$31:$C$75,$A$73)</f>
        <v>0</v>
      </c>
      <c r="F79" s="14">
        <f>SUMIFS('Z5 Wkład niepieniężny'!$J$31:$J$75,'Z5 Wkład niepieniężny'!$C$31:$C$75,$A$73)</f>
        <v>0</v>
      </c>
      <c r="G79" s="14">
        <f>SUMIFS('Z5 Wkład niepieniężny'!$K$31:$K$75,'Z5 Wkład niepieniężny'!$C$31:$C$75,$A$73)</f>
        <v>0</v>
      </c>
      <c r="H79" s="14">
        <f>SUMIFS('Z5 Wkład niepieniężny'!$L$31:$L$75,'Z5 Wkład niepieniężny'!$C$31:$C$75,$A$73)</f>
        <v>0</v>
      </c>
      <c r="I79" s="14">
        <f>SUMIFS('Z5 Wkład niepieniężny'!$M$31:$M$75,'Z5 Wkład niepieniężny'!$C$31:$C$75,$A$73)</f>
        <v>0</v>
      </c>
    </row>
    <row r="80" spans="1:12" ht="17" thickBot="1" x14ac:dyDescent="0.25">
      <c r="B80" s="11"/>
      <c r="C80" s="26"/>
      <c r="D80" s="26"/>
      <c r="E80" s="22"/>
      <c r="F80" s="22"/>
      <c r="G80" s="22"/>
      <c r="H80" s="22"/>
      <c r="I80" s="22"/>
    </row>
    <row r="81" spans="1:12" ht="17" thickBot="1" x14ac:dyDescent="0.25">
      <c r="B81" s="11"/>
      <c r="C81" s="57" t="s">
        <v>84</v>
      </c>
      <c r="D81" s="55"/>
      <c r="E81" s="50">
        <f>SUM(E75:E80)</f>
        <v>0</v>
      </c>
      <c r="F81" s="50">
        <f>SUM(F75:F80)</f>
        <v>0</v>
      </c>
      <c r="G81" s="50">
        <f>SUM(G75:G80)</f>
        <v>0</v>
      </c>
      <c r="H81" s="50">
        <f>SUM(H75:H80)</f>
        <v>0</v>
      </c>
      <c r="I81" s="51">
        <f>SUM(I75:I80)</f>
        <v>0</v>
      </c>
    </row>
    <row r="83" spans="1:12" ht="21" x14ac:dyDescent="0.25">
      <c r="A83" s="187" t="str">
        <f>B11</f>
        <v>Obiekt 7</v>
      </c>
      <c r="B83" s="188"/>
      <c r="C83" s="189" t="str">
        <f>C11</f>
        <v/>
      </c>
      <c r="D83" s="189" t="str">
        <f>D11</f>
        <v/>
      </c>
      <c r="E83" s="188"/>
      <c r="F83" s="188"/>
      <c r="G83" s="188"/>
      <c r="H83" s="188"/>
      <c r="I83" s="188"/>
    </row>
    <row r="84" spans="1:12" ht="34" x14ac:dyDescent="0.2">
      <c r="B84" s="11"/>
      <c r="C84" s="21" t="s">
        <v>137</v>
      </c>
      <c r="D84" s="21" t="s">
        <v>139</v>
      </c>
      <c r="E84" s="21" t="s">
        <v>42</v>
      </c>
      <c r="F84" s="21" t="s">
        <v>70</v>
      </c>
      <c r="G84" s="21" t="s">
        <v>381</v>
      </c>
      <c r="H84" s="21" t="s">
        <v>406</v>
      </c>
      <c r="I84" s="21" t="s">
        <v>383</v>
      </c>
    </row>
    <row r="85" spans="1:12" x14ac:dyDescent="0.2">
      <c r="B85" s="11" t="s">
        <v>13</v>
      </c>
      <c r="C85" s="11" t="s">
        <v>246</v>
      </c>
      <c r="D85" s="11" t="s">
        <v>9</v>
      </c>
      <c r="E85" s="14">
        <f>SUMIFS('Z1 Wydatki audytowe'!$H$41:$H$85,'Z1 Wydatki audytowe'!$C$41:$C$85,$A$83)</f>
        <v>0</v>
      </c>
      <c r="F85" s="14">
        <f>SUMIFS('Z1 Wydatki audytowe'!$I$41:$I$85,'Z1 Wydatki audytowe'!$C$41:$C$85,$A$83)</f>
        <v>0</v>
      </c>
      <c r="G85" s="14">
        <f>SUMIFS('Z1 Wydatki audytowe'!$J$41:$J$85,'Z1 Wydatki audytowe'!$C$41:$C$85,$A$83)</f>
        <v>0</v>
      </c>
      <c r="H85" s="14">
        <f>SUMIFS('Z1 Wydatki audytowe'!$K$41:$K$85,'Z1 Wydatki audytowe'!$C$41:$C$85,$A$83)</f>
        <v>0</v>
      </c>
      <c r="I85" s="14">
        <f>SUMIFS('Z1 Wydatki audytowe'!$L$41:$L$85,'Z1 Wydatki audytowe'!$C$41:$C$85,$A$83)</f>
        <v>0</v>
      </c>
    </row>
    <row r="86" spans="1:12" x14ac:dyDescent="0.2">
      <c r="B86" s="11" t="s">
        <v>407</v>
      </c>
      <c r="C86" s="11" t="s">
        <v>248</v>
      </c>
      <c r="D86" s="11" t="s">
        <v>9</v>
      </c>
      <c r="E86" s="14">
        <f>SUMIFS('Z2 Pozostałe roboty budowla'!$H$31:$H$75,'Z2 Pozostałe roboty budowla'!$C$31:$C$75,$A$83)</f>
        <v>0</v>
      </c>
      <c r="F86" s="14">
        <f>SUMIFS('Z2 Pozostałe roboty budowla'!$I$31:$I$75,'Z2 Pozostałe roboty budowla'!$C$31:$C$75,$A$83)</f>
        <v>0</v>
      </c>
      <c r="G86" s="14">
        <f>SUMIFS('Z2 Pozostałe roboty budowla'!$J$31:$J$75,'Z2 Pozostałe roboty budowla'!$C$31:$C$75,$A$83)</f>
        <v>0</v>
      </c>
      <c r="H86" s="14">
        <f>SUMIFS('Z2 Pozostałe roboty budowla'!$K$31:$K$75,'Z2 Pozostałe roboty budowla'!$C$31:$C$75,$A$83)</f>
        <v>0</v>
      </c>
      <c r="I86" s="14">
        <f>SUMIFS('Z2 Pozostałe roboty budowla'!$L$31:$L$75,'Z2 Pozostałe roboty budowla'!$C$31:$C$75,$A$83)</f>
        <v>0</v>
      </c>
      <c r="J86" s="23">
        <v>0.15</v>
      </c>
      <c r="K86" s="217">
        <f>IF(F85=0,0,F86/F85)</f>
        <v>0</v>
      </c>
      <c r="L86" s="196">
        <f>IF(K86&lt;=J86,1,0)</f>
        <v>1</v>
      </c>
    </row>
    <row r="87" spans="1:12" x14ac:dyDescent="0.2">
      <c r="B87" s="11" t="s">
        <v>15</v>
      </c>
      <c r="C87" s="11" t="s">
        <v>142</v>
      </c>
      <c r="D87" s="11" t="s">
        <v>143</v>
      </c>
      <c r="E87" s="14">
        <f>SUMIFS('Z3 Prace przygotowawcze'!$I$31:$I$75,'Z3 Prace przygotowawcze'!$C$31:$C$75,$A$83)</f>
        <v>0</v>
      </c>
      <c r="F87" s="14">
        <f>SUMIFS('Z3 Prace przygotowawcze'!$J$31:$J$75,'Z3 Prace przygotowawcze'!$C$31:$C$75,$A$83)</f>
        <v>0</v>
      </c>
      <c r="G87" s="14">
        <f>SUMIFS('Z3 Prace przygotowawcze'!$K$31:$K$75,'Z3 Prace przygotowawcze'!$C$31:$C$75,$A$83)</f>
        <v>0</v>
      </c>
      <c r="H87" s="14">
        <f>SUMIFS('Z3 Prace przygotowawcze'!$L$31:$L$75,'Z3 Prace przygotowawcze'!$C$31:$C$75,$A$83)</f>
        <v>0</v>
      </c>
      <c r="I87" s="14">
        <f>SUMIFS('Z3 Prace przygotowawcze'!$M$31:$M$75,'Z3 Prace przygotowawcze'!$C$31:$C$75,$A$83)</f>
        <v>0</v>
      </c>
    </row>
    <row r="88" spans="1:12" x14ac:dyDescent="0.2">
      <c r="B88" s="11" t="s">
        <v>16</v>
      </c>
      <c r="C88" s="11" t="s">
        <v>347</v>
      </c>
      <c r="D88" s="11" t="s">
        <v>143</v>
      </c>
      <c r="E88" s="14">
        <f>SUMIFS('Z4 Działania edukacyjne doradcz'!$H$31:$H$75,'Z4 Działania edukacyjne doradcz'!$C$31:$C$75,$A$83)</f>
        <v>0</v>
      </c>
      <c r="F88" s="14">
        <f>SUMIFS('Z4 Działania edukacyjne doradcz'!$I$31:$I$75,'Z4 Działania edukacyjne doradcz'!$C$31:$C$75,$A$83)</f>
        <v>0</v>
      </c>
      <c r="G88" s="14">
        <f>SUMIFS('Z4 Działania edukacyjne doradcz'!$J$31:$J$75,'Z4 Działania edukacyjne doradcz'!$C$31:$C$75,$A$83)</f>
        <v>0</v>
      </c>
      <c r="H88" s="14">
        <f>SUMIFS('Z4 Działania edukacyjne doradcz'!$K$31:$K$75,'Z4 Działania edukacyjne doradcz'!$C$31:$C$75,$A$83)</f>
        <v>0</v>
      </c>
      <c r="I88" s="14">
        <f>SUMIFS('Z4 Działania edukacyjne doradcz'!$L$31:$L$75,'Z4 Działania edukacyjne doradcz'!$C$31:$C$75,$A$83)</f>
        <v>0</v>
      </c>
    </row>
    <row r="89" spans="1:12" x14ac:dyDescent="0.2">
      <c r="B89" s="11" t="s">
        <v>17</v>
      </c>
      <c r="C89" s="11" t="s">
        <v>138</v>
      </c>
      <c r="D89" s="11" t="s">
        <v>10</v>
      </c>
      <c r="E89" s="14">
        <f>SUMIFS('Z5 Wkład niepieniężny'!$I$31:$I$75,'Z5 Wkład niepieniężny'!$C$31:$C$75,$A$83)</f>
        <v>0</v>
      </c>
      <c r="F89" s="14">
        <f>SUMIFS('Z5 Wkład niepieniężny'!$J$31:$J$75,'Z5 Wkład niepieniężny'!$C$31:$C$75,$A$83)</f>
        <v>0</v>
      </c>
      <c r="G89" s="14">
        <f>SUMIFS('Z5 Wkład niepieniężny'!$K$31:$K$75,'Z5 Wkład niepieniężny'!$C$31:$C$75,$A$83)</f>
        <v>0</v>
      </c>
      <c r="H89" s="14">
        <f>SUMIFS('Z5 Wkład niepieniężny'!$L$31:$L$75,'Z5 Wkład niepieniężny'!$C$31:$C$75,$A$83)</f>
        <v>0</v>
      </c>
      <c r="I89" s="14">
        <f>SUMIFS('Z5 Wkład niepieniężny'!$M$31:$M$75,'Z5 Wkład niepieniężny'!$C$31:$C$75,$A$83)</f>
        <v>0</v>
      </c>
    </row>
    <row r="90" spans="1:12" ht="17" thickBot="1" x14ac:dyDescent="0.25">
      <c r="B90" s="11"/>
      <c r="C90" s="26"/>
      <c r="D90" s="26"/>
      <c r="E90" s="22"/>
      <c r="F90" s="22"/>
      <c r="G90" s="22"/>
      <c r="H90" s="22"/>
      <c r="I90" s="22"/>
    </row>
    <row r="91" spans="1:12" ht="17" thickBot="1" x14ac:dyDescent="0.25">
      <c r="B91" s="11"/>
      <c r="C91" s="57" t="s">
        <v>84</v>
      </c>
      <c r="D91" s="55"/>
      <c r="E91" s="50">
        <f>SUM(E85:E90)</f>
        <v>0</v>
      </c>
      <c r="F91" s="50">
        <f>SUM(F85:F90)</f>
        <v>0</v>
      </c>
      <c r="G91" s="50">
        <f>SUM(G85:G90)</f>
        <v>0</v>
      </c>
      <c r="H91" s="50">
        <f>SUM(H85:H90)</f>
        <v>0</v>
      </c>
      <c r="I91" s="51">
        <f>SUM(I85:I90)</f>
        <v>0</v>
      </c>
    </row>
    <row r="93" spans="1:12" ht="21" x14ac:dyDescent="0.25">
      <c r="A93" s="187" t="str">
        <f>B12</f>
        <v>Obiekt 8</v>
      </c>
      <c r="B93" s="188"/>
      <c r="C93" s="189" t="str">
        <f>C12</f>
        <v/>
      </c>
      <c r="D93" s="189" t="str">
        <f>D12</f>
        <v/>
      </c>
      <c r="E93" s="188"/>
      <c r="F93" s="188"/>
      <c r="G93" s="188"/>
      <c r="H93" s="188"/>
      <c r="I93" s="188"/>
    </row>
    <row r="94" spans="1:12" ht="34" x14ac:dyDescent="0.2">
      <c r="B94" s="11"/>
      <c r="C94" s="21" t="s">
        <v>137</v>
      </c>
      <c r="D94" s="21" t="s">
        <v>139</v>
      </c>
      <c r="E94" s="21" t="s">
        <v>42</v>
      </c>
      <c r="F94" s="21" t="s">
        <v>70</v>
      </c>
      <c r="G94" s="21" t="s">
        <v>381</v>
      </c>
      <c r="H94" s="21" t="s">
        <v>406</v>
      </c>
      <c r="I94" s="21" t="s">
        <v>383</v>
      </c>
    </row>
    <row r="95" spans="1:12" x14ac:dyDescent="0.2">
      <c r="B95" s="11" t="s">
        <v>13</v>
      </c>
      <c r="C95" s="11" t="s">
        <v>246</v>
      </c>
      <c r="D95" s="11" t="s">
        <v>9</v>
      </c>
      <c r="E95" s="14">
        <f>SUMIFS('Z1 Wydatki audytowe'!$H$41:$H$85,'Z1 Wydatki audytowe'!$C$41:$C$85,$A$93)</f>
        <v>0</v>
      </c>
      <c r="F95" s="14">
        <f>SUMIFS('Z1 Wydatki audytowe'!$I$41:$I$85,'Z1 Wydatki audytowe'!$C$41:$C$85,$A$93)</f>
        <v>0</v>
      </c>
      <c r="G95" s="14">
        <f>SUMIFS('Z1 Wydatki audytowe'!$J$41:$J$85,'Z1 Wydatki audytowe'!$C$41:$C$85,$A$93)</f>
        <v>0</v>
      </c>
      <c r="H95" s="14">
        <f>SUMIFS('Z1 Wydatki audytowe'!$K$41:$K$85,'Z1 Wydatki audytowe'!$C$41:$C$85,$A$93)</f>
        <v>0</v>
      </c>
      <c r="I95" s="14">
        <f>SUMIFS('Z1 Wydatki audytowe'!$L$41:$L$85,'Z1 Wydatki audytowe'!$C$41:$C$85,$A$93)</f>
        <v>0</v>
      </c>
    </row>
    <row r="96" spans="1:12" x14ac:dyDescent="0.2">
      <c r="B96" s="11" t="s">
        <v>407</v>
      </c>
      <c r="C96" s="11" t="s">
        <v>248</v>
      </c>
      <c r="D96" s="11" t="s">
        <v>9</v>
      </c>
      <c r="E96" s="14">
        <f>SUMIFS('Z2 Pozostałe roboty budowla'!$H$31:$H$75,'Z2 Pozostałe roboty budowla'!$C$31:$C$75,$A$93)</f>
        <v>0</v>
      </c>
      <c r="F96" s="14">
        <f>SUMIFS('Z2 Pozostałe roboty budowla'!$I$31:$I$75,'Z2 Pozostałe roboty budowla'!$C$31:$C$75,$A$93)</f>
        <v>0</v>
      </c>
      <c r="G96" s="14">
        <f>SUMIFS('Z2 Pozostałe roboty budowla'!$J$31:$J$75,'Z2 Pozostałe roboty budowla'!$C$31:$C$75,$A$93)</f>
        <v>0</v>
      </c>
      <c r="H96" s="14">
        <f>SUMIFS('Z2 Pozostałe roboty budowla'!$K$31:$K$75,'Z2 Pozostałe roboty budowla'!$C$31:$C$75,$A$93)</f>
        <v>0</v>
      </c>
      <c r="I96" s="14">
        <f>SUMIFS('Z2 Pozostałe roboty budowla'!$L$31:$L$75,'Z2 Pozostałe roboty budowla'!$C$31:$C$75,$A$93)</f>
        <v>0</v>
      </c>
      <c r="J96" s="23">
        <v>0.15</v>
      </c>
      <c r="K96" s="217">
        <f>IF(F95=0,0,F96/F95)</f>
        <v>0</v>
      </c>
      <c r="L96" s="196">
        <f>IF(K96&lt;=J96,1,0)</f>
        <v>1</v>
      </c>
    </row>
    <row r="97" spans="1:12" x14ac:dyDescent="0.2">
      <c r="B97" s="11" t="s">
        <v>15</v>
      </c>
      <c r="C97" s="11" t="s">
        <v>142</v>
      </c>
      <c r="D97" s="11" t="s">
        <v>143</v>
      </c>
      <c r="E97" s="14">
        <f>SUMIFS('Z3 Prace przygotowawcze'!$I$31:$I$75,'Z3 Prace przygotowawcze'!$C$31:$C$75,$A$93)</f>
        <v>0</v>
      </c>
      <c r="F97" s="14">
        <f>SUMIFS('Z3 Prace przygotowawcze'!$J$31:$J$75,'Z3 Prace przygotowawcze'!$C$31:$C$75,$A$93)</f>
        <v>0</v>
      </c>
      <c r="G97" s="14">
        <f>SUMIFS('Z3 Prace przygotowawcze'!$K$31:$K$75,'Z3 Prace przygotowawcze'!$C$31:$C$75,$A$93)</f>
        <v>0</v>
      </c>
      <c r="H97" s="14">
        <f>SUMIFS('Z3 Prace przygotowawcze'!$L$31:$L$75,'Z3 Prace przygotowawcze'!$C$31:$C$75,$A$93)</f>
        <v>0</v>
      </c>
      <c r="I97" s="14">
        <f>SUMIFS('Z3 Prace przygotowawcze'!$M$31:$M$75,'Z3 Prace przygotowawcze'!$C$31:$C$75,$A$93)</f>
        <v>0</v>
      </c>
    </row>
    <row r="98" spans="1:12" x14ac:dyDescent="0.2">
      <c r="B98" s="11" t="s">
        <v>16</v>
      </c>
      <c r="C98" s="11" t="s">
        <v>347</v>
      </c>
      <c r="D98" s="11" t="s">
        <v>143</v>
      </c>
      <c r="E98" s="14">
        <f>SUMIFS('Z4 Działania edukacyjne doradcz'!$H$31:$H$75,'Z4 Działania edukacyjne doradcz'!$C$31:$C$75,$A$93)</f>
        <v>0</v>
      </c>
      <c r="F98" s="14">
        <f>SUMIFS('Z4 Działania edukacyjne doradcz'!$I$31:$I$75,'Z4 Działania edukacyjne doradcz'!$C$31:$C$75,$A$93)</f>
        <v>0</v>
      </c>
      <c r="G98" s="14">
        <f>SUMIFS('Z4 Działania edukacyjne doradcz'!$J$31:$J$75,'Z4 Działania edukacyjne doradcz'!$C$31:$C$75,$A$93)</f>
        <v>0</v>
      </c>
      <c r="H98" s="14">
        <f>SUMIFS('Z4 Działania edukacyjne doradcz'!$K$31:$K$75,'Z4 Działania edukacyjne doradcz'!$C$31:$C$75,$A$93)</f>
        <v>0</v>
      </c>
      <c r="I98" s="14">
        <f>SUMIFS('Z4 Działania edukacyjne doradcz'!$L$31:$L$75,'Z4 Działania edukacyjne doradcz'!$C$31:$C$75,$A$93)</f>
        <v>0</v>
      </c>
    </row>
    <row r="99" spans="1:12" x14ac:dyDescent="0.2">
      <c r="B99" s="11" t="s">
        <v>17</v>
      </c>
      <c r="C99" s="11" t="s">
        <v>138</v>
      </c>
      <c r="D99" s="11" t="s">
        <v>10</v>
      </c>
      <c r="E99" s="14">
        <f>SUMIFS('Z5 Wkład niepieniężny'!$I$31:$I$75,'Z5 Wkład niepieniężny'!$C$31:$C$75,$A$93)</f>
        <v>0</v>
      </c>
      <c r="F99" s="14">
        <f>SUMIFS('Z5 Wkład niepieniężny'!$J$31:$J$75,'Z5 Wkład niepieniężny'!$C$31:$C$75,$A$93)</f>
        <v>0</v>
      </c>
      <c r="G99" s="14">
        <f>SUMIFS('Z5 Wkład niepieniężny'!$K$31:$K$75,'Z5 Wkład niepieniężny'!$C$31:$C$75,$A$93)</f>
        <v>0</v>
      </c>
      <c r="H99" s="14">
        <f>SUMIFS('Z5 Wkład niepieniężny'!$L$31:$L$75,'Z5 Wkład niepieniężny'!$C$31:$C$75,$A$93)</f>
        <v>0</v>
      </c>
      <c r="I99" s="14">
        <f>SUMIFS('Z5 Wkład niepieniężny'!$M$31:$M$75,'Z5 Wkład niepieniężny'!$C$31:$C$75,$A$93)</f>
        <v>0</v>
      </c>
    </row>
    <row r="100" spans="1:12" ht="17" thickBot="1" x14ac:dyDescent="0.25">
      <c r="B100" s="11"/>
      <c r="C100" s="26"/>
      <c r="D100" s="26"/>
      <c r="E100" s="22"/>
      <c r="F100" s="22"/>
      <c r="G100" s="22"/>
      <c r="H100" s="22"/>
      <c r="I100" s="22"/>
    </row>
    <row r="101" spans="1:12" ht="17" thickBot="1" x14ac:dyDescent="0.25">
      <c r="B101" s="11"/>
      <c r="C101" s="57" t="s">
        <v>84</v>
      </c>
      <c r="D101" s="55"/>
      <c r="E101" s="50">
        <f>SUM(E95:E100)</f>
        <v>0</v>
      </c>
      <c r="F101" s="50">
        <f>SUM(F95:F100)</f>
        <v>0</v>
      </c>
      <c r="G101" s="50">
        <f>SUM(G95:G100)</f>
        <v>0</v>
      </c>
      <c r="H101" s="50">
        <f>SUM(H95:H100)</f>
        <v>0</v>
      </c>
      <c r="I101" s="51">
        <f>SUM(I95:I100)</f>
        <v>0</v>
      </c>
    </row>
    <row r="103" spans="1:12" ht="21" x14ac:dyDescent="0.25">
      <c r="A103" s="187" t="str">
        <f>B13</f>
        <v>Obiekt 9</v>
      </c>
      <c r="B103" s="188"/>
      <c r="C103" s="189" t="str">
        <f>C13</f>
        <v/>
      </c>
      <c r="D103" s="189" t="str">
        <f>D13</f>
        <v/>
      </c>
      <c r="E103" s="188"/>
      <c r="F103" s="188"/>
      <c r="G103" s="188"/>
      <c r="H103" s="188"/>
      <c r="I103" s="188"/>
    </row>
    <row r="104" spans="1:12" ht="34" x14ac:dyDescent="0.2">
      <c r="B104" s="11"/>
      <c r="C104" s="21" t="s">
        <v>137</v>
      </c>
      <c r="D104" s="21" t="s">
        <v>139</v>
      </c>
      <c r="E104" s="21" t="s">
        <v>42</v>
      </c>
      <c r="F104" s="21" t="s">
        <v>70</v>
      </c>
      <c r="G104" s="21" t="s">
        <v>381</v>
      </c>
      <c r="H104" s="21" t="s">
        <v>406</v>
      </c>
      <c r="I104" s="21" t="s">
        <v>383</v>
      </c>
    </row>
    <row r="105" spans="1:12" x14ac:dyDescent="0.2">
      <c r="B105" s="11" t="s">
        <v>13</v>
      </c>
      <c r="C105" s="11" t="s">
        <v>246</v>
      </c>
      <c r="D105" s="11" t="s">
        <v>9</v>
      </c>
      <c r="E105" s="14">
        <f>SUMIFS('Z1 Wydatki audytowe'!$H$41:$H$85,'Z1 Wydatki audytowe'!$C$41:$C$85,$A$103)</f>
        <v>0</v>
      </c>
      <c r="F105" s="14">
        <f>SUMIFS('Z1 Wydatki audytowe'!$I$41:$I$85,'Z1 Wydatki audytowe'!$C$41:$C$85,$A$103)</f>
        <v>0</v>
      </c>
      <c r="G105" s="14">
        <f>SUMIFS('Z1 Wydatki audytowe'!$J$41:$J$85,'Z1 Wydatki audytowe'!$C$41:$C$85,$A$103)</f>
        <v>0</v>
      </c>
      <c r="H105" s="14">
        <f>SUMIFS('Z1 Wydatki audytowe'!$K$41:$K$85,'Z1 Wydatki audytowe'!$C$41:$C$85,$A$103)</f>
        <v>0</v>
      </c>
      <c r="I105" s="14">
        <f>SUMIFS('Z1 Wydatki audytowe'!$L$41:$L$85,'Z1 Wydatki audytowe'!$C$41:$C$85,$A$103)</f>
        <v>0</v>
      </c>
    </row>
    <row r="106" spans="1:12" x14ac:dyDescent="0.2">
      <c r="B106" s="11" t="s">
        <v>407</v>
      </c>
      <c r="C106" s="11" t="s">
        <v>248</v>
      </c>
      <c r="D106" s="11" t="s">
        <v>9</v>
      </c>
      <c r="E106" s="14">
        <f>SUMIFS('Z2 Pozostałe roboty budowla'!$H$31:$H$75,'Z2 Pozostałe roboty budowla'!$C$31:$C$75,$A$103)</f>
        <v>0</v>
      </c>
      <c r="F106" s="14">
        <f>SUMIFS('Z2 Pozostałe roboty budowla'!$I$31:$I$75,'Z2 Pozostałe roboty budowla'!$C$31:$C$75,$A$103)</f>
        <v>0</v>
      </c>
      <c r="G106" s="14">
        <f>SUMIFS('Z2 Pozostałe roboty budowla'!$J$31:$J$75,'Z2 Pozostałe roboty budowla'!$C$31:$C$75,$A$103)</f>
        <v>0</v>
      </c>
      <c r="H106" s="14">
        <f>SUMIFS('Z2 Pozostałe roboty budowla'!$K$31:$K$75,'Z2 Pozostałe roboty budowla'!$C$31:$C$75,$A$103)</f>
        <v>0</v>
      </c>
      <c r="I106" s="14">
        <f>SUMIFS('Z2 Pozostałe roboty budowla'!$L$31:$L$75,'Z2 Pozostałe roboty budowla'!$C$31:$C$75,$A$103)</f>
        <v>0</v>
      </c>
      <c r="J106" s="23">
        <v>0.15</v>
      </c>
      <c r="K106" s="217">
        <f>IF(F105=0,0,F106/F105)</f>
        <v>0</v>
      </c>
      <c r="L106" s="196">
        <f>IF(K106&lt;=J106,1,0)</f>
        <v>1</v>
      </c>
    </row>
    <row r="107" spans="1:12" x14ac:dyDescent="0.2">
      <c r="B107" s="11" t="s">
        <v>15</v>
      </c>
      <c r="C107" s="11" t="s">
        <v>142</v>
      </c>
      <c r="D107" s="11" t="s">
        <v>143</v>
      </c>
      <c r="E107" s="14">
        <f>SUMIFS('Z3 Prace przygotowawcze'!$I$31:$I$75,'Z3 Prace przygotowawcze'!$C$31:$C$75,$A$103)</f>
        <v>0</v>
      </c>
      <c r="F107" s="14">
        <f>SUMIFS('Z3 Prace przygotowawcze'!$J$31:$J$75,'Z3 Prace przygotowawcze'!$C$31:$C$75,$A$103)</f>
        <v>0</v>
      </c>
      <c r="G107" s="14">
        <f>SUMIFS('Z3 Prace przygotowawcze'!$K$31:$K$75,'Z3 Prace przygotowawcze'!$C$31:$C$75,$A$103)</f>
        <v>0</v>
      </c>
      <c r="H107" s="14">
        <f>SUMIFS('Z3 Prace przygotowawcze'!$L$31:$L$75,'Z3 Prace przygotowawcze'!$C$31:$C$75,$A$103)</f>
        <v>0</v>
      </c>
      <c r="I107" s="14">
        <f>SUMIFS('Z3 Prace przygotowawcze'!$M$31:$M$75,'Z3 Prace przygotowawcze'!$C$31:$C$75,$A$103)</f>
        <v>0</v>
      </c>
    </row>
    <row r="108" spans="1:12" x14ac:dyDescent="0.2">
      <c r="B108" s="11" t="s">
        <v>16</v>
      </c>
      <c r="C108" s="11" t="s">
        <v>347</v>
      </c>
      <c r="D108" s="11" t="s">
        <v>143</v>
      </c>
      <c r="E108" s="14">
        <f>SUMIFS('Z4 Działania edukacyjne doradcz'!$H$31:$H$75,'Z4 Działania edukacyjne doradcz'!$C$31:$C$75,$A$103)</f>
        <v>0</v>
      </c>
      <c r="F108" s="14">
        <f>SUMIFS('Z4 Działania edukacyjne doradcz'!$I$31:$I$75,'Z4 Działania edukacyjne doradcz'!$C$31:$C$75,$A$103)</f>
        <v>0</v>
      </c>
      <c r="G108" s="14">
        <f>SUMIFS('Z4 Działania edukacyjne doradcz'!$J$31:$J$75,'Z4 Działania edukacyjne doradcz'!$C$31:$C$75,$A$103)</f>
        <v>0</v>
      </c>
      <c r="H108" s="14">
        <f>SUMIFS('Z4 Działania edukacyjne doradcz'!$K$31:$K$75,'Z4 Działania edukacyjne doradcz'!$C$31:$C$75,$A$103)</f>
        <v>0</v>
      </c>
      <c r="I108" s="14">
        <f>SUMIFS('Z4 Działania edukacyjne doradcz'!$L$31:$L$75,'Z4 Działania edukacyjne doradcz'!$C$31:$C$75,$A$103)</f>
        <v>0</v>
      </c>
    </row>
    <row r="109" spans="1:12" x14ac:dyDescent="0.2">
      <c r="B109" s="11" t="s">
        <v>17</v>
      </c>
      <c r="C109" s="11" t="s">
        <v>138</v>
      </c>
      <c r="D109" s="11" t="s">
        <v>10</v>
      </c>
      <c r="E109" s="14">
        <f>SUMIFS('Z5 Wkład niepieniężny'!$I$31:$I$75,'Z5 Wkład niepieniężny'!$C$31:$C$75,$A$103)</f>
        <v>0</v>
      </c>
      <c r="F109" s="14">
        <f>SUMIFS('Z5 Wkład niepieniężny'!$J$31:$J$75,'Z5 Wkład niepieniężny'!$C$31:$C$75,$A$103)</f>
        <v>0</v>
      </c>
      <c r="G109" s="14">
        <f>SUMIFS('Z5 Wkład niepieniężny'!$K$31:$K$75,'Z5 Wkład niepieniężny'!$C$31:$C$75,$A$103)</f>
        <v>0</v>
      </c>
      <c r="H109" s="14">
        <f>SUMIFS('Z5 Wkład niepieniężny'!$L$31:$L$75,'Z5 Wkład niepieniężny'!$C$31:$C$75,$A$103)</f>
        <v>0</v>
      </c>
      <c r="I109" s="14">
        <f>SUMIFS('Z5 Wkład niepieniężny'!$M$31:$M$75,'Z5 Wkład niepieniężny'!$C$31:$C$75,$A$103)</f>
        <v>0</v>
      </c>
    </row>
    <row r="110" spans="1:12" ht="17" thickBot="1" x14ac:dyDescent="0.25">
      <c r="B110" s="11"/>
      <c r="C110" s="26"/>
      <c r="D110" s="26"/>
      <c r="E110" s="22"/>
      <c r="F110" s="22"/>
      <c r="G110" s="22"/>
      <c r="H110" s="22"/>
      <c r="I110" s="22"/>
    </row>
    <row r="111" spans="1:12" ht="17" thickBot="1" x14ac:dyDescent="0.25">
      <c r="B111" s="11"/>
      <c r="C111" s="57" t="s">
        <v>84</v>
      </c>
      <c r="D111" s="55"/>
      <c r="E111" s="50">
        <f>SUM(E105:E110)</f>
        <v>0</v>
      </c>
      <c r="F111" s="50">
        <f>SUM(F105:F110)</f>
        <v>0</v>
      </c>
      <c r="G111" s="50">
        <f>SUM(G105:G110)</f>
        <v>0</v>
      </c>
      <c r="H111" s="50">
        <f>SUM(H105:H110)</f>
        <v>0</v>
      </c>
      <c r="I111" s="51">
        <f>SUM(I105:I110)</f>
        <v>0</v>
      </c>
    </row>
    <row r="113" spans="1:12" ht="21" x14ac:dyDescent="0.25">
      <c r="A113" s="187" t="str">
        <f>B14</f>
        <v>Obiekt 10</v>
      </c>
      <c r="B113" s="188"/>
      <c r="C113" s="189" t="str">
        <f>C14</f>
        <v/>
      </c>
      <c r="D113" s="189" t="str">
        <f>D14</f>
        <v/>
      </c>
      <c r="E113" s="188"/>
      <c r="F113" s="188"/>
      <c r="G113" s="188"/>
      <c r="H113" s="188"/>
      <c r="I113" s="188"/>
    </row>
    <row r="114" spans="1:12" ht="34" x14ac:dyDescent="0.2">
      <c r="B114" s="11"/>
      <c r="C114" s="21" t="s">
        <v>137</v>
      </c>
      <c r="D114" s="21" t="s">
        <v>139</v>
      </c>
      <c r="E114" s="21" t="s">
        <v>42</v>
      </c>
      <c r="F114" s="21" t="s">
        <v>70</v>
      </c>
      <c r="G114" s="21" t="s">
        <v>381</v>
      </c>
      <c r="H114" s="21" t="s">
        <v>406</v>
      </c>
      <c r="I114" s="21" t="s">
        <v>383</v>
      </c>
    </row>
    <row r="115" spans="1:12" x14ac:dyDescent="0.2">
      <c r="B115" s="11" t="s">
        <v>13</v>
      </c>
      <c r="C115" s="11" t="s">
        <v>246</v>
      </c>
      <c r="D115" s="11" t="s">
        <v>9</v>
      </c>
      <c r="E115" s="14">
        <f>SUMIFS('Z1 Wydatki audytowe'!$H$41:$H$85,'Z1 Wydatki audytowe'!$C$41:$C$85,$A$113)</f>
        <v>0</v>
      </c>
      <c r="F115" s="14">
        <f>SUMIFS('Z1 Wydatki audytowe'!$I$41:$I$85,'Z1 Wydatki audytowe'!$C$41:$C$85,$A$113)</f>
        <v>0</v>
      </c>
      <c r="G115" s="14">
        <f>SUMIFS('Z1 Wydatki audytowe'!$J$41:$J$85,'Z1 Wydatki audytowe'!$C$41:$C$85,$A$113)</f>
        <v>0</v>
      </c>
      <c r="H115" s="14">
        <f>SUMIFS('Z1 Wydatki audytowe'!$K$41:$K$85,'Z1 Wydatki audytowe'!$C$41:$C$85,$A$113)</f>
        <v>0</v>
      </c>
      <c r="I115" s="14">
        <f>SUMIFS('Z1 Wydatki audytowe'!$L$41:$L$85,'Z1 Wydatki audytowe'!$C$41:$C$85,$A$113)</f>
        <v>0</v>
      </c>
    </row>
    <row r="116" spans="1:12" x14ac:dyDescent="0.2">
      <c r="B116" s="11" t="s">
        <v>407</v>
      </c>
      <c r="C116" s="11" t="s">
        <v>248</v>
      </c>
      <c r="D116" s="11" t="s">
        <v>9</v>
      </c>
      <c r="E116" s="14">
        <f>SUMIFS('Z2 Pozostałe roboty budowla'!$H$31:$H$75,'Z2 Pozostałe roboty budowla'!$C$31:$C$75,$A$113)</f>
        <v>0</v>
      </c>
      <c r="F116" s="14">
        <f>SUMIFS('Z2 Pozostałe roboty budowla'!$I$31:$I$75,'Z2 Pozostałe roboty budowla'!$C$31:$C$75,$A$113)</f>
        <v>0</v>
      </c>
      <c r="G116" s="14">
        <f>SUMIFS('Z2 Pozostałe roboty budowla'!$J$31:$J$75,'Z2 Pozostałe roboty budowla'!$C$31:$C$75,$A$113)</f>
        <v>0</v>
      </c>
      <c r="H116" s="14">
        <f>SUMIFS('Z2 Pozostałe roboty budowla'!$K$31:$K$75,'Z2 Pozostałe roboty budowla'!$C$31:$C$75,$A$113)</f>
        <v>0</v>
      </c>
      <c r="I116" s="14">
        <f>SUMIFS('Z2 Pozostałe roboty budowla'!$L$31:$L$75,'Z2 Pozostałe roboty budowla'!$C$31:$C$75,$A$113)</f>
        <v>0</v>
      </c>
      <c r="J116" s="23">
        <v>0.15</v>
      </c>
      <c r="K116" s="217">
        <f>IF(F115=0,0,F116/F115)</f>
        <v>0</v>
      </c>
      <c r="L116" s="196">
        <f>IF(K116&lt;=J116,1,0)</f>
        <v>1</v>
      </c>
    </row>
    <row r="117" spans="1:12" x14ac:dyDescent="0.2">
      <c r="B117" s="11" t="s">
        <v>15</v>
      </c>
      <c r="C117" s="11" t="s">
        <v>142</v>
      </c>
      <c r="D117" s="11" t="s">
        <v>143</v>
      </c>
      <c r="E117" s="14">
        <f>SUMIFS('Z3 Prace przygotowawcze'!$I$31:$I$75,'Z3 Prace przygotowawcze'!$C$31:$C$75,$A$113)</f>
        <v>0</v>
      </c>
      <c r="F117" s="14">
        <f>SUMIFS('Z3 Prace przygotowawcze'!$J$31:$J$75,'Z3 Prace przygotowawcze'!$C$31:$C$75,$A$113)</f>
        <v>0</v>
      </c>
      <c r="G117" s="14">
        <f>SUMIFS('Z3 Prace przygotowawcze'!$K$31:$K$75,'Z3 Prace przygotowawcze'!$C$31:$C$75,$A$113)</f>
        <v>0</v>
      </c>
      <c r="H117" s="14">
        <f>SUMIFS('Z3 Prace przygotowawcze'!$L$31:$L$75,'Z3 Prace przygotowawcze'!$C$31:$C$75,$A$113)</f>
        <v>0</v>
      </c>
      <c r="I117" s="14">
        <f>SUMIFS('Z3 Prace przygotowawcze'!$M$31:$M$75,'Z3 Prace przygotowawcze'!$C$31:$C$75,$A$113)</f>
        <v>0</v>
      </c>
    </row>
    <row r="118" spans="1:12" x14ac:dyDescent="0.2">
      <c r="B118" s="11" t="s">
        <v>16</v>
      </c>
      <c r="C118" s="11" t="s">
        <v>347</v>
      </c>
      <c r="D118" s="11" t="s">
        <v>143</v>
      </c>
      <c r="E118" s="14">
        <f>SUMIFS('Z4 Działania edukacyjne doradcz'!$H$31:$H$75,'Z4 Działania edukacyjne doradcz'!$C$31:$C$75,$A$113)</f>
        <v>0</v>
      </c>
      <c r="F118" s="14">
        <f>SUMIFS('Z4 Działania edukacyjne doradcz'!$I$31:$I$75,'Z4 Działania edukacyjne doradcz'!$C$31:$C$75,$A$113)</f>
        <v>0</v>
      </c>
      <c r="G118" s="14">
        <f>SUMIFS('Z4 Działania edukacyjne doradcz'!$J$31:$J$75,'Z4 Działania edukacyjne doradcz'!$C$31:$C$75,$A$113)</f>
        <v>0</v>
      </c>
      <c r="H118" s="14">
        <f>SUMIFS('Z4 Działania edukacyjne doradcz'!$K$31:$K$75,'Z4 Działania edukacyjne doradcz'!$C$31:$C$75,$A$113)</f>
        <v>0</v>
      </c>
      <c r="I118" s="14">
        <f>SUMIFS('Z4 Działania edukacyjne doradcz'!$L$31:$L$75,'Z4 Działania edukacyjne doradcz'!$C$31:$C$75,$A$113)</f>
        <v>0</v>
      </c>
    </row>
    <row r="119" spans="1:12" x14ac:dyDescent="0.2">
      <c r="B119" s="11" t="s">
        <v>17</v>
      </c>
      <c r="C119" s="11" t="s">
        <v>138</v>
      </c>
      <c r="D119" s="11" t="s">
        <v>10</v>
      </c>
      <c r="E119" s="14">
        <f>SUMIFS('Z5 Wkład niepieniężny'!$I$31:$I$75,'Z5 Wkład niepieniężny'!$C$31:$C$75,$A$113)</f>
        <v>0</v>
      </c>
      <c r="F119" s="14">
        <f>SUMIFS('Z5 Wkład niepieniężny'!$J$31:$J$75,'Z5 Wkład niepieniężny'!$C$31:$C$75,$A$113)</f>
        <v>0</v>
      </c>
      <c r="G119" s="14">
        <f>SUMIFS('Z5 Wkład niepieniężny'!$K$31:$K$75,'Z5 Wkład niepieniężny'!$C$31:$C$75,$A$113)</f>
        <v>0</v>
      </c>
      <c r="H119" s="14">
        <f>SUMIFS('Z5 Wkład niepieniężny'!$L$31:$L$75,'Z5 Wkład niepieniężny'!$C$31:$C$75,$A$113)</f>
        <v>0</v>
      </c>
      <c r="I119" s="14">
        <f>SUMIFS('Z5 Wkład niepieniężny'!$M$31:$M$75,'Z5 Wkład niepieniężny'!$C$31:$C$75,$A$113)</f>
        <v>0</v>
      </c>
    </row>
    <row r="120" spans="1:12" ht="17" thickBot="1" x14ac:dyDescent="0.25">
      <c r="B120" s="11"/>
      <c r="C120" s="26"/>
      <c r="D120" s="26"/>
      <c r="E120" s="22"/>
      <c r="F120" s="22"/>
      <c r="G120" s="22"/>
      <c r="H120" s="22"/>
      <c r="I120" s="22"/>
    </row>
    <row r="121" spans="1:12" ht="17" thickBot="1" x14ac:dyDescent="0.25">
      <c r="B121" s="11"/>
      <c r="C121" s="57" t="s">
        <v>84</v>
      </c>
      <c r="D121" s="55"/>
      <c r="E121" s="50">
        <f>SUM(E115:E120)</f>
        <v>0</v>
      </c>
      <c r="F121" s="50">
        <f>SUM(F115:F120)</f>
        <v>0</v>
      </c>
      <c r="G121" s="50">
        <f>SUM(G115:G120)</f>
        <v>0</v>
      </c>
      <c r="H121" s="50">
        <f>SUM(H115:H120)</f>
        <v>0</v>
      </c>
      <c r="I121" s="51">
        <f>SUM(I115:I120)</f>
        <v>0</v>
      </c>
    </row>
    <row r="123" spans="1:12" ht="21" x14ac:dyDescent="0.25">
      <c r="A123" s="187" t="str">
        <f>B15</f>
        <v>Obiekt 11</v>
      </c>
      <c r="B123" s="188"/>
      <c r="C123" s="189" t="str">
        <f>C15</f>
        <v/>
      </c>
      <c r="D123" s="189" t="str">
        <f>D15</f>
        <v/>
      </c>
      <c r="E123" s="188"/>
      <c r="F123" s="188"/>
      <c r="G123" s="188"/>
      <c r="H123" s="188"/>
      <c r="I123" s="188"/>
    </row>
    <row r="124" spans="1:12" ht="34" x14ac:dyDescent="0.2">
      <c r="B124" s="11"/>
      <c r="C124" s="21" t="s">
        <v>137</v>
      </c>
      <c r="D124" s="21" t="s">
        <v>139</v>
      </c>
      <c r="E124" s="21" t="s">
        <v>42</v>
      </c>
      <c r="F124" s="21" t="s">
        <v>70</v>
      </c>
      <c r="G124" s="21" t="s">
        <v>381</v>
      </c>
      <c r="H124" s="21" t="s">
        <v>406</v>
      </c>
      <c r="I124" s="21" t="s">
        <v>383</v>
      </c>
    </row>
    <row r="125" spans="1:12" x14ac:dyDescent="0.2">
      <c r="B125" s="11" t="s">
        <v>13</v>
      </c>
      <c r="C125" s="11" t="s">
        <v>246</v>
      </c>
      <c r="D125" s="11" t="s">
        <v>9</v>
      </c>
      <c r="E125" s="14">
        <f>SUMIFS('Z1 Wydatki audytowe'!$H$41:$H$85,'Z1 Wydatki audytowe'!$C$41:$C$85,$A$123)</f>
        <v>0</v>
      </c>
      <c r="F125" s="14">
        <f>SUMIFS('Z1 Wydatki audytowe'!$I$41:$I$85,'Z1 Wydatki audytowe'!$C$41:$C$85,$A$123)</f>
        <v>0</v>
      </c>
      <c r="G125" s="14">
        <f>SUMIFS('Z1 Wydatki audytowe'!$J$41:$J$85,'Z1 Wydatki audytowe'!$C$41:$C$85,$A$123)</f>
        <v>0</v>
      </c>
      <c r="H125" s="14">
        <f>SUMIFS('Z1 Wydatki audytowe'!$K$41:$K$85,'Z1 Wydatki audytowe'!$C$41:$C$85,$A$123)</f>
        <v>0</v>
      </c>
      <c r="I125" s="14">
        <f>SUMIFS('Z1 Wydatki audytowe'!$L$41:$L$85,'Z1 Wydatki audytowe'!$C$41:$C$85,$A$123)</f>
        <v>0</v>
      </c>
    </row>
    <row r="126" spans="1:12" x14ac:dyDescent="0.2">
      <c r="B126" s="11" t="s">
        <v>407</v>
      </c>
      <c r="C126" s="11" t="s">
        <v>248</v>
      </c>
      <c r="D126" s="11" t="s">
        <v>9</v>
      </c>
      <c r="E126" s="14">
        <f>SUMIFS('Z2 Pozostałe roboty budowla'!$H$31:$H$75,'Z2 Pozostałe roboty budowla'!$C$31:$C$75,$A$123)</f>
        <v>0</v>
      </c>
      <c r="F126" s="14">
        <f>SUMIFS('Z2 Pozostałe roboty budowla'!$I$31:$I$75,'Z2 Pozostałe roboty budowla'!$C$31:$C$75,$A$123)</f>
        <v>0</v>
      </c>
      <c r="G126" s="14">
        <f>SUMIFS('Z2 Pozostałe roboty budowla'!$J$31:$J$75,'Z2 Pozostałe roboty budowla'!$C$31:$C$75,$A$123)</f>
        <v>0</v>
      </c>
      <c r="H126" s="14">
        <f>SUMIFS('Z2 Pozostałe roboty budowla'!$K$31:$K$75,'Z2 Pozostałe roboty budowla'!$C$31:$C$75,$A$123)</f>
        <v>0</v>
      </c>
      <c r="I126" s="14">
        <f>SUMIFS('Z2 Pozostałe roboty budowla'!$L$31:$L$75,'Z2 Pozostałe roboty budowla'!$C$31:$C$75,$A$123)</f>
        <v>0</v>
      </c>
      <c r="J126" s="23">
        <v>0.15</v>
      </c>
      <c r="K126" s="217">
        <f>IF(F125=0,0,F126/F125)</f>
        <v>0</v>
      </c>
      <c r="L126" s="196">
        <f>IF(K126&lt;=J126,1,0)</f>
        <v>1</v>
      </c>
    </row>
    <row r="127" spans="1:12" x14ac:dyDescent="0.2">
      <c r="B127" s="11" t="s">
        <v>15</v>
      </c>
      <c r="C127" s="11" t="s">
        <v>142</v>
      </c>
      <c r="D127" s="11" t="s">
        <v>143</v>
      </c>
      <c r="E127" s="14">
        <f>SUMIFS('Z3 Prace przygotowawcze'!$I$31:$I$75,'Z3 Prace przygotowawcze'!$C$31:$C$75,$A$123)</f>
        <v>0</v>
      </c>
      <c r="F127" s="14">
        <f>SUMIFS('Z3 Prace przygotowawcze'!$J$31:$J$75,'Z3 Prace przygotowawcze'!$C$31:$C$75,$A$123)</f>
        <v>0</v>
      </c>
      <c r="G127" s="14">
        <f>SUMIFS('Z3 Prace przygotowawcze'!$K$31:$K$75,'Z3 Prace przygotowawcze'!$C$31:$C$75,$A$123)</f>
        <v>0</v>
      </c>
      <c r="H127" s="14">
        <f>SUMIFS('Z3 Prace przygotowawcze'!$L$31:$L$75,'Z3 Prace przygotowawcze'!$C$31:$C$75,$A$123)</f>
        <v>0</v>
      </c>
      <c r="I127" s="14">
        <f>SUMIFS('Z3 Prace przygotowawcze'!$M$31:$M$75,'Z3 Prace przygotowawcze'!$C$31:$C$75,$A$123)</f>
        <v>0</v>
      </c>
    </row>
    <row r="128" spans="1:12" x14ac:dyDescent="0.2">
      <c r="B128" s="11" t="s">
        <v>16</v>
      </c>
      <c r="C128" s="11" t="s">
        <v>347</v>
      </c>
      <c r="D128" s="11" t="s">
        <v>143</v>
      </c>
      <c r="E128" s="14">
        <f>SUMIFS('Z4 Działania edukacyjne doradcz'!$H$31:$H$75,'Z4 Działania edukacyjne doradcz'!$C$31:$C$75,$A$123)</f>
        <v>0</v>
      </c>
      <c r="F128" s="14">
        <f>SUMIFS('Z4 Działania edukacyjne doradcz'!$I$31:$I$75,'Z4 Działania edukacyjne doradcz'!$C$31:$C$75,$A$123)</f>
        <v>0</v>
      </c>
      <c r="G128" s="14">
        <f>SUMIFS('Z4 Działania edukacyjne doradcz'!$J$31:$J$75,'Z4 Działania edukacyjne doradcz'!$C$31:$C$75,$A$123)</f>
        <v>0</v>
      </c>
      <c r="H128" s="14">
        <f>SUMIFS('Z4 Działania edukacyjne doradcz'!$K$31:$K$75,'Z4 Działania edukacyjne doradcz'!$C$31:$C$75,$A$123)</f>
        <v>0</v>
      </c>
      <c r="I128" s="14">
        <f>SUMIFS('Z4 Działania edukacyjne doradcz'!$L$31:$L$75,'Z4 Działania edukacyjne doradcz'!$C$31:$C$75,$A$123)</f>
        <v>0</v>
      </c>
    </row>
    <row r="129" spans="1:12" x14ac:dyDescent="0.2">
      <c r="B129" s="11" t="s">
        <v>17</v>
      </c>
      <c r="C129" s="11" t="s">
        <v>138</v>
      </c>
      <c r="D129" s="11" t="s">
        <v>10</v>
      </c>
      <c r="E129" s="14">
        <f>SUMIFS('Z5 Wkład niepieniężny'!$I$31:$I$75,'Z5 Wkład niepieniężny'!$C$31:$C$75,$A$123)</f>
        <v>0</v>
      </c>
      <c r="F129" s="14">
        <f>SUMIFS('Z5 Wkład niepieniężny'!$J$31:$J$75,'Z5 Wkład niepieniężny'!$C$31:$C$75,$A$123)</f>
        <v>0</v>
      </c>
      <c r="G129" s="14">
        <f>SUMIFS('Z5 Wkład niepieniężny'!$K$31:$K$75,'Z5 Wkład niepieniężny'!$C$31:$C$75,$A$123)</f>
        <v>0</v>
      </c>
      <c r="H129" s="14">
        <f>SUMIFS('Z5 Wkład niepieniężny'!$L$31:$L$75,'Z5 Wkład niepieniężny'!$C$31:$C$75,$A$123)</f>
        <v>0</v>
      </c>
      <c r="I129" s="14">
        <f>SUMIFS('Z5 Wkład niepieniężny'!$M$31:$M$75,'Z5 Wkład niepieniężny'!$C$31:$C$75,$A$123)</f>
        <v>0</v>
      </c>
    </row>
    <row r="130" spans="1:12" ht="17" thickBot="1" x14ac:dyDescent="0.25">
      <c r="B130" s="11"/>
      <c r="C130" s="26"/>
      <c r="D130" s="26"/>
      <c r="E130" s="22"/>
      <c r="F130" s="22"/>
      <c r="G130" s="22"/>
      <c r="H130" s="22"/>
      <c r="I130" s="22"/>
    </row>
    <row r="131" spans="1:12" ht="17" thickBot="1" x14ac:dyDescent="0.25">
      <c r="B131" s="11"/>
      <c r="C131" s="57" t="s">
        <v>84</v>
      </c>
      <c r="D131" s="55"/>
      <c r="E131" s="50">
        <f>SUM(E125:E130)</f>
        <v>0</v>
      </c>
      <c r="F131" s="50">
        <f>SUM(F125:F130)</f>
        <v>0</v>
      </c>
      <c r="G131" s="50">
        <f>SUM(G125:G130)</f>
        <v>0</v>
      </c>
      <c r="H131" s="50">
        <f>SUM(H125:H130)</f>
        <v>0</v>
      </c>
      <c r="I131" s="51">
        <f>SUM(I125:I130)</f>
        <v>0</v>
      </c>
    </row>
    <row r="133" spans="1:12" ht="21" x14ac:dyDescent="0.25">
      <c r="A133" s="187" t="str">
        <f>B16</f>
        <v>Obiekt 12</v>
      </c>
      <c r="B133" s="188"/>
      <c r="C133" s="189" t="str">
        <f>C16</f>
        <v/>
      </c>
      <c r="D133" s="189" t="str">
        <f>D16</f>
        <v/>
      </c>
      <c r="E133" s="188"/>
      <c r="F133" s="188"/>
      <c r="G133" s="188"/>
      <c r="H133" s="188"/>
      <c r="I133" s="188"/>
    </row>
    <row r="134" spans="1:12" ht="34" x14ac:dyDescent="0.2">
      <c r="B134" s="11"/>
      <c r="C134" s="21" t="s">
        <v>137</v>
      </c>
      <c r="D134" s="21" t="s">
        <v>139</v>
      </c>
      <c r="E134" s="21" t="s">
        <v>42</v>
      </c>
      <c r="F134" s="21" t="s">
        <v>70</v>
      </c>
      <c r="G134" s="21" t="s">
        <v>381</v>
      </c>
      <c r="H134" s="21" t="s">
        <v>406</v>
      </c>
      <c r="I134" s="21" t="s">
        <v>383</v>
      </c>
    </row>
    <row r="135" spans="1:12" x14ac:dyDescent="0.2">
      <c r="B135" s="11" t="s">
        <v>13</v>
      </c>
      <c r="C135" s="11" t="s">
        <v>246</v>
      </c>
      <c r="D135" s="11" t="s">
        <v>9</v>
      </c>
      <c r="E135" s="14">
        <f>SUMIFS('Z1 Wydatki audytowe'!$H$41:$H$85,'Z1 Wydatki audytowe'!$C$41:$C$85,$A$133)</f>
        <v>0</v>
      </c>
      <c r="F135" s="14">
        <f>SUMIFS('Z1 Wydatki audytowe'!$I$41:$I$85,'Z1 Wydatki audytowe'!$C$41:$C$85,$A$133)</f>
        <v>0</v>
      </c>
      <c r="G135" s="14">
        <f>SUMIFS('Z1 Wydatki audytowe'!$J$41:$J$85,'Z1 Wydatki audytowe'!$C$41:$C$85,$A$133)</f>
        <v>0</v>
      </c>
      <c r="H135" s="14">
        <f>SUMIFS('Z1 Wydatki audytowe'!$K$41:$K$85,'Z1 Wydatki audytowe'!$C$41:$C$85,$A$133)</f>
        <v>0</v>
      </c>
      <c r="I135" s="14">
        <f>SUMIFS('Z1 Wydatki audytowe'!$L$41:$L$85,'Z1 Wydatki audytowe'!$C$41:$C$85,$A$133)</f>
        <v>0</v>
      </c>
    </row>
    <row r="136" spans="1:12" x14ac:dyDescent="0.2">
      <c r="B136" s="11" t="s">
        <v>407</v>
      </c>
      <c r="C136" s="11" t="s">
        <v>248</v>
      </c>
      <c r="D136" s="11" t="s">
        <v>9</v>
      </c>
      <c r="E136" s="14">
        <f>SUMIFS('Z2 Pozostałe roboty budowla'!$H$31:$H$75,'Z2 Pozostałe roboty budowla'!$C$31:$C$75,$A$133)</f>
        <v>0</v>
      </c>
      <c r="F136" s="14">
        <f>SUMIFS('Z2 Pozostałe roboty budowla'!$I$31:$I$75,'Z2 Pozostałe roboty budowla'!$C$31:$C$75,$A$133)</f>
        <v>0</v>
      </c>
      <c r="G136" s="14">
        <f>SUMIFS('Z2 Pozostałe roboty budowla'!$J$31:$J$75,'Z2 Pozostałe roboty budowla'!$C$31:$C$75,$A$133)</f>
        <v>0</v>
      </c>
      <c r="H136" s="14">
        <f>SUMIFS('Z2 Pozostałe roboty budowla'!$K$31:$K$75,'Z2 Pozostałe roboty budowla'!$C$31:$C$75,$A$133)</f>
        <v>0</v>
      </c>
      <c r="I136" s="14">
        <f>SUMIFS('Z2 Pozostałe roboty budowla'!$L$31:$L$75,'Z2 Pozostałe roboty budowla'!$C$31:$C$75,$A$133)</f>
        <v>0</v>
      </c>
      <c r="J136" s="23">
        <v>0.15</v>
      </c>
      <c r="K136" s="217">
        <f>IF(F135=0,0,F136/F135)</f>
        <v>0</v>
      </c>
      <c r="L136" s="196">
        <f>IF(K136&lt;=J136,1,0)</f>
        <v>1</v>
      </c>
    </row>
    <row r="137" spans="1:12" x14ac:dyDescent="0.2">
      <c r="B137" s="11" t="s">
        <v>15</v>
      </c>
      <c r="C137" s="11" t="s">
        <v>142</v>
      </c>
      <c r="D137" s="11" t="s">
        <v>143</v>
      </c>
      <c r="E137" s="14">
        <f>SUMIFS('Z3 Prace przygotowawcze'!$I$31:$I$75,'Z3 Prace przygotowawcze'!$C$31:$C$75,$A$133)</f>
        <v>0</v>
      </c>
      <c r="F137" s="14">
        <f>SUMIFS('Z3 Prace przygotowawcze'!$J$31:$J$75,'Z3 Prace przygotowawcze'!$C$31:$C$75,$A$133)</f>
        <v>0</v>
      </c>
      <c r="G137" s="14">
        <f>SUMIFS('Z3 Prace przygotowawcze'!$K$31:$K$75,'Z3 Prace przygotowawcze'!$C$31:$C$75,$A$133)</f>
        <v>0</v>
      </c>
      <c r="H137" s="14">
        <f>SUMIFS('Z3 Prace przygotowawcze'!$L$31:$L$75,'Z3 Prace przygotowawcze'!$C$31:$C$75,$A$133)</f>
        <v>0</v>
      </c>
      <c r="I137" s="14">
        <f>SUMIFS('Z3 Prace przygotowawcze'!$M$31:$M$75,'Z3 Prace przygotowawcze'!$C$31:$C$75,$A$133)</f>
        <v>0</v>
      </c>
    </row>
    <row r="138" spans="1:12" x14ac:dyDescent="0.2">
      <c r="B138" s="11" t="s">
        <v>16</v>
      </c>
      <c r="C138" s="11" t="s">
        <v>347</v>
      </c>
      <c r="D138" s="11" t="s">
        <v>143</v>
      </c>
      <c r="E138" s="14">
        <f>SUMIFS('Z4 Działania edukacyjne doradcz'!$H$31:$H$75,'Z4 Działania edukacyjne doradcz'!$C$31:$C$75,$A$133)</f>
        <v>0</v>
      </c>
      <c r="F138" s="14">
        <f>SUMIFS('Z4 Działania edukacyjne doradcz'!$I$31:$I$75,'Z4 Działania edukacyjne doradcz'!$C$31:$C$75,$A$133)</f>
        <v>0</v>
      </c>
      <c r="G138" s="14">
        <f>SUMIFS('Z4 Działania edukacyjne doradcz'!$J$31:$J$75,'Z4 Działania edukacyjne doradcz'!$C$31:$C$75,$A$133)</f>
        <v>0</v>
      </c>
      <c r="H138" s="14">
        <f>SUMIFS('Z4 Działania edukacyjne doradcz'!$K$31:$K$75,'Z4 Działania edukacyjne doradcz'!$C$31:$C$75,$A$133)</f>
        <v>0</v>
      </c>
      <c r="I138" s="14">
        <f>SUMIFS('Z4 Działania edukacyjne doradcz'!$L$31:$L$75,'Z4 Działania edukacyjne doradcz'!$C$31:$C$75,$A$133)</f>
        <v>0</v>
      </c>
    </row>
    <row r="139" spans="1:12" x14ac:dyDescent="0.2">
      <c r="B139" s="11" t="s">
        <v>17</v>
      </c>
      <c r="C139" s="11" t="s">
        <v>138</v>
      </c>
      <c r="D139" s="11" t="s">
        <v>10</v>
      </c>
      <c r="E139" s="14">
        <f>SUMIFS('Z5 Wkład niepieniężny'!$I$31:$I$75,'Z5 Wkład niepieniężny'!$C$31:$C$75,$A$133)</f>
        <v>0</v>
      </c>
      <c r="F139" s="14">
        <f>SUMIFS('Z5 Wkład niepieniężny'!$J$31:$J$75,'Z5 Wkład niepieniężny'!$C$31:$C$75,$A$133)</f>
        <v>0</v>
      </c>
      <c r="G139" s="14">
        <f>SUMIFS('Z5 Wkład niepieniężny'!$K$31:$K$75,'Z5 Wkład niepieniężny'!$C$31:$C$75,$A$133)</f>
        <v>0</v>
      </c>
      <c r="H139" s="14">
        <f>SUMIFS('Z5 Wkład niepieniężny'!$L$31:$L$75,'Z5 Wkład niepieniężny'!$C$31:$C$75,$A$133)</f>
        <v>0</v>
      </c>
      <c r="I139" s="14">
        <f>SUMIFS('Z5 Wkład niepieniężny'!$M$31:$M$75,'Z5 Wkład niepieniężny'!$C$31:$C$75,$A$133)</f>
        <v>0</v>
      </c>
    </row>
    <row r="140" spans="1:12" ht="17" thickBot="1" x14ac:dyDescent="0.25">
      <c r="B140" s="11"/>
      <c r="C140" s="26"/>
      <c r="D140" s="26"/>
      <c r="E140" s="22"/>
      <c r="F140" s="22"/>
      <c r="G140" s="22"/>
      <c r="H140" s="22"/>
      <c r="I140" s="22"/>
    </row>
    <row r="141" spans="1:12" ht="17" thickBot="1" x14ac:dyDescent="0.25">
      <c r="B141" s="11"/>
      <c r="C141" s="57" t="s">
        <v>84</v>
      </c>
      <c r="D141" s="55"/>
      <c r="E141" s="50">
        <f>SUM(E135:E140)</f>
        <v>0</v>
      </c>
      <c r="F141" s="50">
        <f>SUM(F135:F140)</f>
        <v>0</v>
      </c>
      <c r="G141" s="50">
        <f>SUM(G135:G140)</f>
        <v>0</v>
      </c>
      <c r="H141" s="50">
        <f>SUM(H135:H140)</f>
        <v>0</v>
      </c>
      <c r="I141" s="51">
        <f>SUM(I135:I140)</f>
        <v>0</v>
      </c>
    </row>
    <row r="143" spans="1:12" ht="21" x14ac:dyDescent="0.25">
      <c r="A143" s="187" t="str">
        <f>B17</f>
        <v>Obiekt 13</v>
      </c>
      <c r="B143" s="188"/>
      <c r="C143" s="189" t="str">
        <f>C17</f>
        <v/>
      </c>
      <c r="D143" s="189" t="str">
        <f>D17</f>
        <v/>
      </c>
      <c r="E143" s="188"/>
      <c r="F143" s="188"/>
      <c r="G143" s="188"/>
      <c r="H143" s="188"/>
      <c r="I143" s="188"/>
    </row>
    <row r="144" spans="1:12" ht="34" x14ac:dyDescent="0.2">
      <c r="B144" s="11"/>
      <c r="C144" s="21" t="s">
        <v>137</v>
      </c>
      <c r="D144" s="21" t="s">
        <v>139</v>
      </c>
      <c r="E144" s="21" t="s">
        <v>42</v>
      </c>
      <c r="F144" s="21" t="s">
        <v>70</v>
      </c>
      <c r="G144" s="21" t="s">
        <v>381</v>
      </c>
      <c r="H144" s="21" t="s">
        <v>406</v>
      </c>
      <c r="I144" s="21" t="s">
        <v>383</v>
      </c>
    </row>
    <row r="145" spans="1:12" x14ac:dyDescent="0.2">
      <c r="B145" s="11" t="s">
        <v>13</v>
      </c>
      <c r="C145" s="11" t="s">
        <v>246</v>
      </c>
      <c r="D145" s="11" t="s">
        <v>9</v>
      </c>
      <c r="E145" s="14">
        <f>SUMIFS('Z1 Wydatki audytowe'!$H$41:$H$85,'Z1 Wydatki audytowe'!$C$41:$C$85,$A$143)</f>
        <v>0</v>
      </c>
      <c r="F145" s="14">
        <f>SUMIFS('Z1 Wydatki audytowe'!$I$41:$I$85,'Z1 Wydatki audytowe'!$C$41:$C$85,$A$143)</f>
        <v>0</v>
      </c>
      <c r="G145" s="14">
        <f>SUMIFS('Z1 Wydatki audytowe'!$J$41:$J$85,'Z1 Wydatki audytowe'!$C$41:$C$85,$A$143)</f>
        <v>0</v>
      </c>
      <c r="H145" s="14">
        <f>SUMIFS('Z1 Wydatki audytowe'!$K$41:$K$85,'Z1 Wydatki audytowe'!$C$41:$C$85,$A$143)</f>
        <v>0</v>
      </c>
      <c r="I145" s="14">
        <f>SUMIFS('Z1 Wydatki audytowe'!$L$41:$L$85,'Z1 Wydatki audytowe'!$C$41:$C$85,$A$143)</f>
        <v>0</v>
      </c>
    </row>
    <row r="146" spans="1:12" x14ac:dyDescent="0.2">
      <c r="B146" s="11" t="s">
        <v>407</v>
      </c>
      <c r="C146" s="11" t="s">
        <v>248</v>
      </c>
      <c r="D146" s="11" t="s">
        <v>9</v>
      </c>
      <c r="E146" s="14">
        <f>SUMIFS('Z2 Pozostałe roboty budowla'!$H$31:$H$75,'Z2 Pozostałe roboty budowla'!$C$31:$C$75,$A$143)</f>
        <v>0</v>
      </c>
      <c r="F146" s="14">
        <f>SUMIFS('Z2 Pozostałe roboty budowla'!$I$31:$I$75,'Z2 Pozostałe roboty budowla'!$C$31:$C$75,$A$143)</f>
        <v>0</v>
      </c>
      <c r="G146" s="14">
        <f>SUMIFS('Z2 Pozostałe roboty budowla'!$J$31:$J$75,'Z2 Pozostałe roboty budowla'!$C$31:$C$75,$A$143)</f>
        <v>0</v>
      </c>
      <c r="H146" s="14">
        <f>SUMIFS('Z2 Pozostałe roboty budowla'!$K$31:$K$75,'Z2 Pozostałe roboty budowla'!$C$31:$C$75,$A$143)</f>
        <v>0</v>
      </c>
      <c r="I146" s="14">
        <f>SUMIFS('Z2 Pozostałe roboty budowla'!$L$31:$L$75,'Z2 Pozostałe roboty budowla'!$C$31:$C$75,$A$143)</f>
        <v>0</v>
      </c>
      <c r="J146" s="23">
        <v>0.15</v>
      </c>
      <c r="K146" s="217">
        <f>IF(F145=0,0,F146/F145)</f>
        <v>0</v>
      </c>
      <c r="L146" s="196">
        <f>IF(K146&lt;=J146,1,0)</f>
        <v>1</v>
      </c>
    </row>
    <row r="147" spans="1:12" x14ac:dyDescent="0.2">
      <c r="B147" s="11" t="s">
        <v>15</v>
      </c>
      <c r="C147" s="11" t="s">
        <v>142</v>
      </c>
      <c r="D147" s="11" t="s">
        <v>143</v>
      </c>
      <c r="E147" s="14">
        <f>SUMIFS('Z3 Prace przygotowawcze'!$I$31:$I$75,'Z3 Prace przygotowawcze'!$C$31:$C$75,$A$143)</f>
        <v>0</v>
      </c>
      <c r="F147" s="14">
        <f>SUMIFS('Z3 Prace przygotowawcze'!$J$31:$J$75,'Z3 Prace przygotowawcze'!$C$31:$C$75,$A$143)</f>
        <v>0</v>
      </c>
      <c r="G147" s="14">
        <f>SUMIFS('Z3 Prace przygotowawcze'!$K$31:$K$75,'Z3 Prace przygotowawcze'!$C$31:$C$75,$A$143)</f>
        <v>0</v>
      </c>
      <c r="H147" s="14">
        <f>SUMIFS('Z3 Prace przygotowawcze'!$L$31:$L$75,'Z3 Prace przygotowawcze'!$C$31:$C$75,$A$143)</f>
        <v>0</v>
      </c>
      <c r="I147" s="14">
        <f>SUMIFS('Z3 Prace przygotowawcze'!$M$31:$M$75,'Z3 Prace przygotowawcze'!$C$31:$C$75,$A$143)</f>
        <v>0</v>
      </c>
    </row>
    <row r="148" spans="1:12" x14ac:dyDescent="0.2">
      <c r="B148" s="11" t="s">
        <v>16</v>
      </c>
      <c r="C148" s="11" t="s">
        <v>347</v>
      </c>
      <c r="D148" s="11" t="s">
        <v>143</v>
      </c>
      <c r="E148" s="14">
        <f>SUMIFS('Z4 Działania edukacyjne doradcz'!$H$31:$H$75,'Z4 Działania edukacyjne doradcz'!$C$31:$C$75,$A$143)</f>
        <v>0</v>
      </c>
      <c r="F148" s="14">
        <f>SUMIFS('Z4 Działania edukacyjne doradcz'!$I$31:$I$75,'Z4 Działania edukacyjne doradcz'!$C$31:$C$75,$A$143)</f>
        <v>0</v>
      </c>
      <c r="G148" s="14">
        <f>SUMIFS('Z4 Działania edukacyjne doradcz'!$J$31:$J$75,'Z4 Działania edukacyjne doradcz'!$C$31:$C$75,$A$143)</f>
        <v>0</v>
      </c>
      <c r="H148" s="14">
        <f>SUMIFS('Z4 Działania edukacyjne doradcz'!$K$31:$K$75,'Z4 Działania edukacyjne doradcz'!$C$31:$C$75,$A$143)</f>
        <v>0</v>
      </c>
      <c r="I148" s="14">
        <f>SUMIFS('Z4 Działania edukacyjne doradcz'!$L$31:$L$75,'Z4 Działania edukacyjne doradcz'!$C$31:$C$75,$A$143)</f>
        <v>0</v>
      </c>
    </row>
    <row r="149" spans="1:12" x14ac:dyDescent="0.2">
      <c r="B149" s="11" t="s">
        <v>17</v>
      </c>
      <c r="C149" s="11" t="s">
        <v>138</v>
      </c>
      <c r="D149" s="11" t="s">
        <v>10</v>
      </c>
      <c r="E149" s="14">
        <f>SUMIFS('Z5 Wkład niepieniężny'!$I$31:$I$75,'Z5 Wkład niepieniężny'!$C$31:$C$75,$A$143)</f>
        <v>0</v>
      </c>
      <c r="F149" s="14">
        <f>SUMIFS('Z5 Wkład niepieniężny'!$J$31:$J$75,'Z5 Wkład niepieniężny'!$C$31:$C$75,$A$143)</f>
        <v>0</v>
      </c>
      <c r="G149" s="14">
        <f>SUMIFS('Z5 Wkład niepieniężny'!$K$31:$K$75,'Z5 Wkład niepieniężny'!$C$31:$C$75,$A$143)</f>
        <v>0</v>
      </c>
      <c r="H149" s="14">
        <f>SUMIFS('Z5 Wkład niepieniężny'!$L$31:$L$75,'Z5 Wkład niepieniężny'!$C$31:$C$75,$A$143)</f>
        <v>0</v>
      </c>
      <c r="I149" s="14">
        <f>SUMIFS('Z5 Wkład niepieniężny'!$M$31:$M$75,'Z5 Wkład niepieniężny'!$C$31:$C$75,$A$143)</f>
        <v>0</v>
      </c>
    </row>
    <row r="150" spans="1:12" ht="17" thickBot="1" x14ac:dyDescent="0.25">
      <c r="B150" s="11"/>
      <c r="C150" s="26"/>
      <c r="D150" s="26"/>
      <c r="E150" s="22"/>
      <c r="F150" s="22"/>
      <c r="G150" s="22"/>
      <c r="H150" s="22"/>
      <c r="I150" s="22"/>
    </row>
    <row r="151" spans="1:12" ht="17" thickBot="1" x14ac:dyDescent="0.25">
      <c r="B151" s="11"/>
      <c r="C151" s="57" t="s">
        <v>84</v>
      </c>
      <c r="D151" s="55"/>
      <c r="E151" s="50">
        <f>SUM(E145:E150)</f>
        <v>0</v>
      </c>
      <c r="F151" s="50">
        <f>SUM(F145:F150)</f>
        <v>0</v>
      </c>
      <c r="G151" s="50">
        <f>SUM(G145:G150)</f>
        <v>0</v>
      </c>
      <c r="H151" s="50">
        <f>SUM(H145:H150)</f>
        <v>0</v>
      </c>
      <c r="I151" s="51">
        <f>SUM(I145:I150)</f>
        <v>0</v>
      </c>
    </row>
    <row r="153" spans="1:12" ht="21" x14ac:dyDescent="0.25">
      <c r="A153" s="187" t="str">
        <f>B18</f>
        <v>Obiekt 14</v>
      </c>
      <c r="B153" s="188"/>
      <c r="C153" s="189" t="str">
        <f>C18</f>
        <v/>
      </c>
      <c r="D153" s="189" t="str">
        <f>D18</f>
        <v/>
      </c>
      <c r="E153" s="188"/>
      <c r="F153" s="188"/>
      <c r="G153" s="188"/>
      <c r="H153" s="188"/>
      <c r="I153" s="188"/>
    </row>
    <row r="154" spans="1:12" ht="34" x14ac:dyDescent="0.2">
      <c r="B154" s="11"/>
      <c r="C154" s="21" t="s">
        <v>137</v>
      </c>
      <c r="D154" s="21" t="s">
        <v>139</v>
      </c>
      <c r="E154" s="21" t="s">
        <v>42</v>
      </c>
      <c r="F154" s="21" t="s">
        <v>70</v>
      </c>
      <c r="G154" s="21" t="s">
        <v>381</v>
      </c>
      <c r="H154" s="21" t="s">
        <v>406</v>
      </c>
      <c r="I154" s="21" t="s">
        <v>383</v>
      </c>
    </row>
    <row r="155" spans="1:12" x14ac:dyDescent="0.2">
      <c r="B155" s="11" t="s">
        <v>13</v>
      </c>
      <c r="C155" s="11" t="s">
        <v>246</v>
      </c>
      <c r="D155" s="11" t="s">
        <v>9</v>
      </c>
      <c r="E155" s="14">
        <f>SUMIFS('Z1 Wydatki audytowe'!$H$41:$H$85,'Z1 Wydatki audytowe'!$C$41:$C$85,$A$153)</f>
        <v>0</v>
      </c>
      <c r="F155" s="14">
        <f>SUMIFS('Z1 Wydatki audytowe'!$I$41:$I$85,'Z1 Wydatki audytowe'!$C$41:$C$85,$A$153)</f>
        <v>0</v>
      </c>
      <c r="G155" s="14">
        <f>SUMIFS('Z1 Wydatki audytowe'!$J$41:$J$85,'Z1 Wydatki audytowe'!$C$41:$C$85,$A$153)</f>
        <v>0</v>
      </c>
      <c r="H155" s="14">
        <f>SUMIFS('Z1 Wydatki audytowe'!$K$41:$K$85,'Z1 Wydatki audytowe'!$C$41:$C$85,$A$153)</f>
        <v>0</v>
      </c>
      <c r="I155" s="14">
        <f>SUMIFS('Z1 Wydatki audytowe'!$L$41:$L$85,'Z1 Wydatki audytowe'!$C$41:$C$85,$A$153)</f>
        <v>0</v>
      </c>
    </row>
    <row r="156" spans="1:12" x14ac:dyDescent="0.2">
      <c r="B156" s="11" t="s">
        <v>407</v>
      </c>
      <c r="C156" s="11" t="s">
        <v>248</v>
      </c>
      <c r="D156" s="11" t="s">
        <v>9</v>
      </c>
      <c r="E156" s="14">
        <f>SUMIFS('Z2 Pozostałe roboty budowla'!$H$31:$H$75,'Z2 Pozostałe roboty budowla'!$C$31:$C$75,$A$153)</f>
        <v>0</v>
      </c>
      <c r="F156" s="14">
        <f>SUMIFS('Z2 Pozostałe roboty budowla'!$I$31:$I$75,'Z2 Pozostałe roboty budowla'!$C$31:$C$75,$A$153)</f>
        <v>0</v>
      </c>
      <c r="G156" s="14">
        <f>SUMIFS('Z2 Pozostałe roboty budowla'!$J$31:$J$75,'Z2 Pozostałe roboty budowla'!$C$31:$C$75,$A$153)</f>
        <v>0</v>
      </c>
      <c r="H156" s="14">
        <f>SUMIFS('Z2 Pozostałe roboty budowla'!$K$31:$K$75,'Z2 Pozostałe roboty budowla'!$C$31:$C$75,$A$153)</f>
        <v>0</v>
      </c>
      <c r="I156" s="14">
        <f>SUMIFS('Z2 Pozostałe roboty budowla'!$L$31:$L$75,'Z2 Pozostałe roboty budowla'!$C$31:$C$75,$A$153)</f>
        <v>0</v>
      </c>
      <c r="J156" s="23">
        <v>0.15</v>
      </c>
      <c r="K156" s="217">
        <f>IF(F155=0,0,F156/F155)</f>
        <v>0</v>
      </c>
      <c r="L156" s="196">
        <f>IF(K156&lt;=J156,1,0)</f>
        <v>1</v>
      </c>
    </row>
    <row r="157" spans="1:12" x14ac:dyDescent="0.2">
      <c r="B157" s="11" t="s">
        <v>15</v>
      </c>
      <c r="C157" s="11" t="s">
        <v>142</v>
      </c>
      <c r="D157" s="11" t="s">
        <v>143</v>
      </c>
      <c r="E157" s="14">
        <f>SUMIFS('Z3 Prace przygotowawcze'!$I$31:$I$75,'Z3 Prace przygotowawcze'!$C$31:$C$75,$A$153)</f>
        <v>0</v>
      </c>
      <c r="F157" s="14">
        <f>SUMIFS('Z3 Prace przygotowawcze'!$J$31:$J$75,'Z3 Prace przygotowawcze'!$C$31:$C$75,$A$153)</f>
        <v>0</v>
      </c>
      <c r="G157" s="14">
        <f>SUMIFS('Z3 Prace przygotowawcze'!$K$31:$K$75,'Z3 Prace przygotowawcze'!$C$31:$C$75,$A$153)</f>
        <v>0</v>
      </c>
      <c r="H157" s="14">
        <f>SUMIFS('Z3 Prace przygotowawcze'!$L$31:$L$75,'Z3 Prace przygotowawcze'!$C$31:$C$75,$A$153)</f>
        <v>0</v>
      </c>
      <c r="I157" s="14">
        <f>SUMIFS('Z3 Prace przygotowawcze'!$M$31:$M$75,'Z3 Prace przygotowawcze'!$C$31:$C$75,$A$153)</f>
        <v>0</v>
      </c>
    </row>
    <row r="158" spans="1:12" x14ac:dyDescent="0.2">
      <c r="B158" s="11" t="s">
        <v>16</v>
      </c>
      <c r="C158" s="11" t="s">
        <v>347</v>
      </c>
      <c r="D158" s="11" t="s">
        <v>143</v>
      </c>
      <c r="E158" s="14">
        <f>SUMIFS('Z4 Działania edukacyjne doradcz'!$H$31:$H$75,'Z4 Działania edukacyjne doradcz'!$C$31:$C$75,$A$153)</f>
        <v>0</v>
      </c>
      <c r="F158" s="14">
        <f>SUMIFS('Z4 Działania edukacyjne doradcz'!$I$31:$I$75,'Z4 Działania edukacyjne doradcz'!$C$31:$C$75,$A$153)</f>
        <v>0</v>
      </c>
      <c r="G158" s="14">
        <f>SUMIFS('Z4 Działania edukacyjne doradcz'!$J$31:$J$75,'Z4 Działania edukacyjne doradcz'!$C$31:$C$75,$A$153)</f>
        <v>0</v>
      </c>
      <c r="H158" s="14">
        <f>SUMIFS('Z4 Działania edukacyjne doradcz'!$K$31:$K$75,'Z4 Działania edukacyjne doradcz'!$C$31:$C$75,$A$153)</f>
        <v>0</v>
      </c>
      <c r="I158" s="14">
        <f>SUMIFS('Z4 Działania edukacyjne doradcz'!$L$31:$L$75,'Z4 Działania edukacyjne doradcz'!$C$31:$C$75,$A$153)</f>
        <v>0</v>
      </c>
    </row>
    <row r="159" spans="1:12" x14ac:dyDescent="0.2">
      <c r="B159" s="11" t="s">
        <v>17</v>
      </c>
      <c r="C159" s="11" t="s">
        <v>138</v>
      </c>
      <c r="D159" s="11" t="s">
        <v>10</v>
      </c>
      <c r="E159" s="14">
        <f>SUMIFS('Z5 Wkład niepieniężny'!$I$31:$I$75,'Z5 Wkład niepieniężny'!$C$31:$C$75,$A$153)</f>
        <v>0</v>
      </c>
      <c r="F159" s="14">
        <f>SUMIFS('Z5 Wkład niepieniężny'!$J$31:$J$75,'Z5 Wkład niepieniężny'!$C$31:$C$75,$A$153)</f>
        <v>0</v>
      </c>
      <c r="G159" s="14">
        <f>SUMIFS('Z5 Wkład niepieniężny'!$K$31:$K$75,'Z5 Wkład niepieniężny'!$C$31:$C$75,$A$153)</f>
        <v>0</v>
      </c>
      <c r="H159" s="14">
        <f>SUMIFS('Z5 Wkład niepieniężny'!$L$31:$L$75,'Z5 Wkład niepieniężny'!$C$31:$C$75,$A$153)</f>
        <v>0</v>
      </c>
      <c r="I159" s="14">
        <f>SUMIFS('Z5 Wkład niepieniężny'!$M$31:$M$75,'Z5 Wkład niepieniężny'!$C$31:$C$75,$A$153)</f>
        <v>0</v>
      </c>
    </row>
    <row r="160" spans="1:12" ht="17" thickBot="1" x14ac:dyDescent="0.25">
      <c r="B160" s="11"/>
      <c r="C160" s="26"/>
      <c r="D160" s="26"/>
      <c r="E160" s="22"/>
      <c r="F160" s="22"/>
      <c r="G160" s="22"/>
      <c r="H160" s="22"/>
      <c r="I160" s="22"/>
    </row>
    <row r="161" spans="1:12" ht="17" thickBot="1" x14ac:dyDescent="0.25">
      <c r="B161" s="11"/>
      <c r="C161" s="57" t="s">
        <v>84</v>
      </c>
      <c r="D161" s="55"/>
      <c r="E161" s="50">
        <f>SUM(E155:E160)</f>
        <v>0</v>
      </c>
      <c r="F161" s="50">
        <f>SUM(F155:F160)</f>
        <v>0</v>
      </c>
      <c r="G161" s="50">
        <f>SUM(G155:G160)</f>
        <v>0</v>
      </c>
      <c r="H161" s="50">
        <f>SUM(H155:H160)</f>
        <v>0</v>
      </c>
      <c r="I161" s="51">
        <f>SUM(I155:I160)</f>
        <v>0</v>
      </c>
    </row>
    <row r="163" spans="1:12" ht="21" x14ac:dyDescent="0.25">
      <c r="A163" s="187" t="str">
        <f>B19</f>
        <v>Obiekt 15</v>
      </c>
      <c r="B163" s="188"/>
      <c r="C163" s="189" t="str">
        <f>C19</f>
        <v/>
      </c>
      <c r="D163" s="189" t="str">
        <f>D19</f>
        <v/>
      </c>
      <c r="E163" s="188"/>
      <c r="F163" s="188"/>
      <c r="G163" s="188"/>
      <c r="H163" s="188"/>
      <c r="I163" s="188"/>
    </row>
    <row r="164" spans="1:12" ht="34" x14ac:dyDescent="0.2">
      <c r="B164" s="11"/>
      <c r="C164" s="21" t="s">
        <v>137</v>
      </c>
      <c r="D164" s="21" t="s">
        <v>139</v>
      </c>
      <c r="E164" s="21" t="s">
        <v>42</v>
      </c>
      <c r="F164" s="21" t="s">
        <v>70</v>
      </c>
      <c r="G164" s="21" t="s">
        <v>381</v>
      </c>
      <c r="H164" s="21" t="s">
        <v>406</v>
      </c>
      <c r="I164" s="21" t="s">
        <v>383</v>
      </c>
    </row>
    <row r="165" spans="1:12" x14ac:dyDescent="0.2">
      <c r="B165" s="11" t="s">
        <v>13</v>
      </c>
      <c r="C165" s="11" t="s">
        <v>246</v>
      </c>
      <c r="D165" s="11" t="s">
        <v>9</v>
      </c>
      <c r="E165" s="14">
        <f>SUMIFS('Z1 Wydatki audytowe'!$H$41:$H$85,'Z1 Wydatki audytowe'!$C$41:$C$85,$A$163)</f>
        <v>0</v>
      </c>
      <c r="F165" s="14">
        <f>SUMIFS('Z1 Wydatki audytowe'!$I$41:$I$85,'Z1 Wydatki audytowe'!$C$41:$C$85,$A$163)</f>
        <v>0</v>
      </c>
      <c r="G165" s="14">
        <f>SUMIFS('Z1 Wydatki audytowe'!$J$41:$J$85,'Z1 Wydatki audytowe'!$C$41:$C$85,$A$163)</f>
        <v>0</v>
      </c>
      <c r="H165" s="14">
        <f>SUMIFS('Z1 Wydatki audytowe'!$K$41:$K$85,'Z1 Wydatki audytowe'!$C$41:$C$85,$A$163)</f>
        <v>0</v>
      </c>
      <c r="I165" s="14">
        <f>SUMIFS('Z1 Wydatki audytowe'!$L$41:$L$85,'Z1 Wydatki audytowe'!$C$41:$C$85,$A$163)</f>
        <v>0</v>
      </c>
    </row>
    <row r="166" spans="1:12" x14ac:dyDescent="0.2">
      <c r="B166" s="11" t="s">
        <v>407</v>
      </c>
      <c r="C166" s="11" t="s">
        <v>248</v>
      </c>
      <c r="D166" s="11" t="s">
        <v>9</v>
      </c>
      <c r="E166" s="14">
        <f>SUMIFS('Z2 Pozostałe roboty budowla'!$H$31:$H$75,'Z2 Pozostałe roboty budowla'!$C$31:$C$75,$A$163)</f>
        <v>0</v>
      </c>
      <c r="F166" s="14">
        <f>SUMIFS('Z2 Pozostałe roboty budowla'!$I$31:$I$75,'Z2 Pozostałe roboty budowla'!$C$31:$C$75,$A$163)</f>
        <v>0</v>
      </c>
      <c r="G166" s="14">
        <f>SUMIFS('Z2 Pozostałe roboty budowla'!$J$31:$J$75,'Z2 Pozostałe roboty budowla'!$C$31:$C$75,$A$163)</f>
        <v>0</v>
      </c>
      <c r="H166" s="14">
        <f>SUMIFS('Z2 Pozostałe roboty budowla'!$K$31:$K$75,'Z2 Pozostałe roboty budowla'!$C$31:$C$75,$A$163)</f>
        <v>0</v>
      </c>
      <c r="I166" s="14">
        <f>SUMIFS('Z2 Pozostałe roboty budowla'!$L$31:$L$75,'Z2 Pozostałe roboty budowla'!$C$31:$C$75,$A$163)</f>
        <v>0</v>
      </c>
      <c r="J166" s="23">
        <v>0.15</v>
      </c>
      <c r="K166" s="217">
        <f>IF(F165=0,0,F166/F165)</f>
        <v>0</v>
      </c>
      <c r="L166" s="196">
        <f>IF(K166&lt;=J166,1,0)</f>
        <v>1</v>
      </c>
    </row>
    <row r="167" spans="1:12" x14ac:dyDescent="0.2">
      <c r="B167" s="11" t="s">
        <v>15</v>
      </c>
      <c r="C167" s="11" t="s">
        <v>142</v>
      </c>
      <c r="D167" s="11" t="s">
        <v>143</v>
      </c>
      <c r="E167" s="14">
        <f>SUMIFS('Z3 Prace przygotowawcze'!$I$31:$I$75,'Z3 Prace przygotowawcze'!$C$31:$C$75,$A$163)</f>
        <v>0</v>
      </c>
      <c r="F167" s="14">
        <f>SUMIFS('Z3 Prace przygotowawcze'!$J$31:$J$75,'Z3 Prace przygotowawcze'!$C$31:$C$75,$A$163)</f>
        <v>0</v>
      </c>
      <c r="G167" s="14">
        <f>SUMIFS('Z3 Prace przygotowawcze'!$K$31:$K$75,'Z3 Prace przygotowawcze'!$C$31:$C$75,$A$163)</f>
        <v>0</v>
      </c>
      <c r="H167" s="14">
        <f>SUMIFS('Z3 Prace przygotowawcze'!$L$31:$L$75,'Z3 Prace przygotowawcze'!$C$31:$C$75,$A$163)</f>
        <v>0</v>
      </c>
      <c r="I167" s="14">
        <f>SUMIFS('Z3 Prace przygotowawcze'!$M$31:$M$75,'Z3 Prace przygotowawcze'!$C$31:$C$75,$A$163)</f>
        <v>0</v>
      </c>
    </row>
    <row r="168" spans="1:12" x14ac:dyDescent="0.2">
      <c r="B168" s="11" t="s">
        <v>16</v>
      </c>
      <c r="C168" s="11" t="s">
        <v>347</v>
      </c>
      <c r="D168" s="11" t="s">
        <v>143</v>
      </c>
      <c r="E168" s="14">
        <f>SUMIFS('Z4 Działania edukacyjne doradcz'!$H$31:$H$75,'Z4 Działania edukacyjne doradcz'!$C$31:$C$75,$A$163)</f>
        <v>0</v>
      </c>
      <c r="F168" s="14">
        <f>SUMIFS('Z4 Działania edukacyjne doradcz'!$I$31:$I$75,'Z4 Działania edukacyjne doradcz'!$C$31:$C$75,$A$163)</f>
        <v>0</v>
      </c>
      <c r="G168" s="14">
        <f>SUMIFS('Z4 Działania edukacyjne doradcz'!$J$31:$J$75,'Z4 Działania edukacyjne doradcz'!$C$31:$C$75,$A$163)</f>
        <v>0</v>
      </c>
      <c r="H168" s="14">
        <f>SUMIFS('Z4 Działania edukacyjne doradcz'!$K$31:$K$75,'Z4 Działania edukacyjne doradcz'!$C$31:$C$75,$A$163)</f>
        <v>0</v>
      </c>
      <c r="I168" s="14">
        <f>SUMIFS('Z4 Działania edukacyjne doradcz'!$L$31:$L$75,'Z4 Działania edukacyjne doradcz'!$C$31:$C$75,$A$163)</f>
        <v>0</v>
      </c>
    </row>
    <row r="169" spans="1:12" x14ac:dyDescent="0.2">
      <c r="B169" s="11" t="s">
        <v>17</v>
      </c>
      <c r="C169" s="11" t="s">
        <v>138</v>
      </c>
      <c r="D169" s="11" t="s">
        <v>10</v>
      </c>
      <c r="E169" s="14">
        <f>SUMIFS('Z5 Wkład niepieniężny'!$I$31:$I$75,'Z5 Wkład niepieniężny'!$C$31:$C$75,$A$163)</f>
        <v>0</v>
      </c>
      <c r="F169" s="14">
        <f>SUMIFS('Z5 Wkład niepieniężny'!$J$31:$J$75,'Z5 Wkład niepieniężny'!$C$31:$C$75,$A$163)</f>
        <v>0</v>
      </c>
      <c r="G169" s="14">
        <f>SUMIFS('Z5 Wkład niepieniężny'!$K$31:$K$75,'Z5 Wkład niepieniężny'!$C$31:$C$75,$A$163)</f>
        <v>0</v>
      </c>
      <c r="H169" s="14">
        <f>SUMIFS('Z5 Wkład niepieniężny'!$L$31:$L$75,'Z5 Wkład niepieniężny'!$C$31:$C$75,$A$163)</f>
        <v>0</v>
      </c>
      <c r="I169" s="14">
        <f>SUMIFS('Z5 Wkład niepieniężny'!$M$31:$M$75,'Z5 Wkład niepieniężny'!$C$31:$C$75,$A$163)</f>
        <v>0</v>
      </c>
    </row>
    <row r="170" spans="1:12" ht="17" thickBot="1" x14ac:dyDescent="0.25">
      <c r="B170" s="11"/>
      <c r="C170" s="26"/>
      <c r="D170" s="26"/>
      <c r="E170" s="22"/>
      <c r="F170" s="22"/>
      <c r="G170" s="22"/>
      <c r="H170" s="22"/>
      <c r="I170" s="22"/>
    </row>
    <row r="171" spans="1:12" ht="17" thickBot="1" x14ac:dyDescent="0.25">
      <c r="B171" s="11"/>
      <c r="C171" s="57" t="s">
        <v>84</v>
      </c>
      <c r="D171" s="55"/>
      <c r="E171" s="50">
        <f>SUM(E165:E170)</f>
        <v>0</v>
      </c>
      <c r="F171" s="50">
        <f>SUM(F165:F170)</f>
        <v>0</v>
      </c>
      <c r="G171" s="50">
        <f>SUM(G165:G170)</f>
        <v>0</v>
      </c>
      <c r="H171" s="50">
        <f>SUM(H165:H170)</f>
        <v>0</v>
      </c>
      <c r="I171" s="51">
        <f>SUM(I165:I170)</f>
        <v>0</v>
      </c>
    </row>
  </sheetData>
  <sheetProtection formatCells="0" formatColumns="0" formatRows="0"/>
  <conditionalFormatting sqref="K26">
    <cfRule type="cellIs" dxfId="35" priority="51" operator="greaterThan">
      <formula>$J$26</formula>
    </cfRule>
    <cfRule type="cellIs" dxfId="34" priority="50" operator="lessThanOrEqual">
      <formula>$J$26</formula>
    </cfRule>
  </conditionalFormatting>
  <conditionalFormatting sqref="K36">
    <cfRule type="cellIs" dxfId="33" priority="39" operator="lessThanOrEqual">
      <formula>$J$26</formula>
    </cfRule>
    <cfRule type="cellIs" dxfId="32" priority="40" operator="greaterThan">
      <formula>$J$26</formula>
    </cfRule>
  </conditionalFormatting>
  <conditionalFormatting sqref="K46">
    <cfRule type="cellIs" dxfId="31" priority="37" operator="lessThanOrEqual">
      <formula>$J$26</formula>
    </cfRule>
    <cfRule type="cellIs" dxfId="30" priority="38" operator="greaterThan">
      <formula>$J$26</formula>
    </cfRule>
  </conditionalFormatting>
  <conditionalFormatting sqref="K56">
    <cfRule type="cellIs" dxfId="29" priority="35" operator="greaterThan">
      <formula>$J$26</formula>
    </cfRule>
    <cfRule type="cellIs" dxfId="28" priority="34" operator="lessThanOrEqual">
      <formula>$J$26</formula>
    </cfRule>
  </conditionalFormatting>
  <conditionalFormatting sqref="K66">
    <cfRule type="cellIs" dxfId="27" priority="31" operator="lessThanOrEqual">
      <formula>$J$26</formula>
    </cfRule>
    <cfRule type="cellIs" dxfId="26" priority="32" operator="greaterThan">
      <formula>$J$26</formula>
    </cfRule>
  </conditionalFormatting>
  <conditionalFormatting sqref="K76">
    <cfRule type="cellIs" dxfId="25" priority="29" operator="greaterThan">
      <formula>$J$26</formula>
    </cfRule>
    <cfRule type="cellIs" dxfId="24" priority="28" operator="lessThanOrEqual">
      <formula>$J$26</formula>
    </cfRule>
  </conditionalFormatting>
  <conditionalFormatting sqref="K86">
    <cfRule type="cellIs" dxfId="23" priority="25" operator="lessThanOrEqual">
      <formula>$J$26</formula>
    </cfRule>
    <cfRule type="cellIs" dxfId="22" priority="26" operator="greaterThan">
      <formula>$J$26</formula>
    </cfRule>
  </conditionalFormatting>
  <conditionalFormatting sqref="K96">
    <cfRule type="cellIs" dxfId="21" priority="23" operator="greaterThan">
      <formula>$J$26</formula>
    </cfRule>
    <cfRule type="cellIs" dxfId="20" priority="22" operator="lessThanOrEqual">
      <formula>$J$26</formula>
    </cfRule>
  </conditionalFormatting>
  <conditionalFormatting sqref="K106">
    <cfRule type="cellIs" dxfId="19" priority="19" operator="lessThanOrEqual">
      <formula>$J$26</formula>
    </cfRule>
    <cfRule type="cellIs" dxfId="18" priority="20" operator="greaterThan">
      <formula>$J$26</formula>
    </cfRule>
  </conditionalFormatting>
  <conditionalFormatting sqref="K116">
    <cfRule type="cellIs" dxfId="17" priority="16" operator="lessThanOrEqual">
      <formula>$J$26</formula>
    </cfRule>
    <cfRule type="cellIs" dxfId="16" priority="17" operator="greaterThan">
      <formula>$J$26</formula>
    </cfRule>
  </conditionalFormatting>
  <conditionalFormatting sqref="K126">
    <cfRule type="cellIs" dxfId="15" priority="1" operator="lessThanOrEqual">
      <formula>$J$26</formula>
    </cfRule>
    <cfRule type="cellIs" dxfId="14" priority="2" operator="greaterThan">
      <formula>$J$26</formula>
    </cfRule>
  </conditionalFormatting>
  <conditionalFormatting sqref="K136">
    <cfRule type="cellIs" dxfId="13" priority="13" operator="lessThanOrEqual">
      <formula>$J$26</formula>
    </cfRule>
    <cfRule type="cellIs" dxfId="12" priority="14" operator="greaterThan">
      <formula>$J$26</formula>
    </cfRule>
  </conditionalFormatting>
  <conditionalFormatting sqref="K146">
    <cfRule type="cellIs" dxfId="11" priority="10" operator="lessThanOrEqual">
      <formula>$J$26</formula>
    </cfRule>
    <cfRule type="cellIs" dxfId="10" priority="11" operator="greaterThan">
      <formula>$J$26</formula>
    </cfRule>
  </conditionalFormatting>
  <conditionalFormatting sqref="K156">
    <cfRule type="cellIs" dxfId="9" priority="8" operator="greaterThan">
      <formula>$J$26</formula>
    </cfRule>
    <cfRule type="cellIs" dxfId="8" priority="7" operator="lessThanOrEqual">
      <formula>$J$26</formula>
    </cfRule>
  </conditionalFormatting>
  <conditionalFormatting sqref="K166">
    <cfRule type="cellIs" dxfId="7" priority="5" operator="greaterThan">
      <formula>$J$26</formula>
    </cfRule>
    <cfRule type="cellIs" dxfId="6" priority="4" operator="lessThanOrEqual">
      <formula>$J$26</formula>
    </cfRule>
  </conditionalFormatting>
  <pageMargins left="0.25" right="0.25" top="0.75" bottom="0.75" header="0.3" footer="0.3"/>
  <pageSetup paperSize="9" scale="44" fitToHeight="0" orientation="portrait" horizontalDpi="0" verticalDpi="0"/>
  <headerFooter>
    <oddHeader>&amp;L&amp;F&amp;C&amp;A&amp;R&amp;P z &amp;N</oddHeader>
    <oddFooter>&amp;L&amp;F&amp;C&amp;A&amp;R&amp;P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EAE1399D-83E4-624C-8F1F-45A5F0D71FC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L26</xm:sqref>
        </x14:conditionalFormatting>
        <x14:conditionalFormatting xmlns:xm="http://schemas.microsoft.com/office/excel/2006/main">
          <x14:cfRule type="iconSet" priority="49" id="{55C74532-5C3D-194B-BBA7-4A5A63B18C5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L36</xm:sqref>
        </x14:conditionalFormatting>
        <x14:conditionalFormatting xmlns:xm="http://schemas.microsoft.com/office/excel/2006/main">
          <x14:cfRule type="iconSet" priority="46" id="{E10BA802-680D-3C4B-A9C2-D5D6649CB5F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L46</xm:sqref>
        </x14:conditionalFormatting>
        <x14:conditionalFormatting xmlns:xm="http://schemas.microsoft.com/office/excel/2006/main">
          <x14:cfRule type="iconSet" priority="36" id="{5806A3BA-8DED-A44D-9B15-FFB0CD01DBE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L56</xm:sqref>
        </x14:conditionalFormatting>
        <x14:conditionalFormatting xmlns:xm="http://schemas.microsoft.com/office/excel/2006/main">
          <x14:cfRule type="iconSet" priority="33" id="{654E9FA2-9923-924E-95F8-3DAFDAEE8BD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L66</xm:sqref>
        </x14:conditionalFormatting>
        <x14:conditionalFormatting xmlns:xm="http://schemas.microsoft.com/office/excel/2006/main">
          <x14:cfRule type="iconSet" priority="30" id="{F40FD3DB-870E-CB44-9920-4FF04858977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L76</xm:sqref>
        </x14:conditionalFormatting>
        <x14:conditionalFormatting xmlns:xm="http://schemas.microsoft.com/office/excel/2006/main">
          <x14:cfRule type="iconSet" priority="27" id="{1F1228BD-BFA5-6944-9CA0-1255F6744F6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L86</xm:sqref>
        </x14:conditionalFormatting>
        <x14:conditionalFormatting xmlns:xm="http://schemas.microsoft.com/office/excel/2006/main">
          <x14:cfRule type="iconSet" priority="24" id="{5D76CAD1-A70B-B745-AA2A-663DD6048F6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L96</xm:sqref>
        </x14:conditionalFormatting>
        <x14:conditionalFormatting xmlns:xm="http://schemas.microsoft.com/office/excel/2006/main">
          <x14:cfRule type="iconSet" priority="21" id="{26B4C1BF-E889-B443-A4E2-9AAC0891D5A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L106</xm:sqref>
        </x14:conditionalFormatting>
        <x14:conditionalFormatting xmlns:xm="http://schemas.microsoft.com/office/excel/2006/main">
          <x14:cfRule type="iconSet" priority="18" id="{C8884E40-9FE8-A944-BAF9-9A790C7D95F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L116</xm:sqref>
        </x14:conditionalFormatting>
        <x14:conditionalFormatting xmlns:xm="http://schemas.microsoft.com/office/excel/2006/main">
          <x14:cfRule type="iconSet" priority="3" id="{D507B90D-0983-2345-81F1-0064734513D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L126</xm:sqref>
        </x14:conditionalFormatting>
        <x14:conditionalFormatting xmlns:xm="http://schemas.microsoft.com/office/excel/2006/main">
          <x14:cfRule type="iconSet" priority="15" id="{2B2E7CC6-C60D-6843-95C2-F50688CC774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L136</xm:sqref>
        </x14:conditionalFormatting>
        <x14:conditionalFormatting xmlns:xm="http://schemas.microsoft.com/office/excel/2006/main">
          <x14:cfRule type="iconSet" priority="12" id="{35E2A013-DA20-CE4F-9917-306DBB5172E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L146</xm:sqref>
        </x14:conditionalFormatting>
        <x14:conditionalFormatting xmlns:xm="http://schemas.microsoft.com/office/excel/2006/main">
          <x14:cfRule type="iconSet" priority="9" id="{19FFC5AF-5F69-7644-B204-6ED5329DA3B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L156</xm:sqref>
        </x14:conditionalFormatting>
        <x14:conditionalFormatting xmlns:xm="http://schemas.microsoft.com/office/excel/2006/main">
          <x14:cfRule type="iconSet" priority="6" id="{57E1DDBA-33FB-014C-BFFB-EA3D050912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L166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DF91-CE14-DC4D-AF20-D09C3C454B09}">
  <sheetPr>
    <pageSetUpPr fitToPage="1"/>
  </sheetPr>
  <dimension ref="A1:AI86"/>
  <sheetViews>
    <sheetView showGridLines="0" topLeftCell="A33" zoomScaleNormal="100" workbookViewId="0">
      <selection activeCell="H41" sqref="H41:I41"/>
    </sheetView>
  </sheetViews>
  <sheetFormatPr baseColWidth="10" defaultColWidth="10.83203125" defaultRowHeight="16" x14ac:dyDescent="0.2"/>
  <cols>
    <col min="1" max="1" width="5.33203125" style="95" customWidth="1"/>
    <col min="2" max="2" width="24.83203125" style="95" customWidth="1"/>
    <col min="3" max="3" width="11.6640625" style="95" customWidth="1"/>
    <col min="4" max="4" width="26.33203125" style="95" customWidth="1"/>
    <col min="5" max="5" width="15.5" style="95" hidden="1" customWidth="1"/>
    <col min="6" max="6" width="24" style="209" hidden="1" customWidth="1"/>
    <col min="7" max="7" width="18.33203125" style="95" customWidth="1"/>
    <col min="8" max="9" width="25.1640625" style="95" customWidth="1"/>
    <col min="10" max="10" width="19.83203125" style="95" bestFit="1" customWidth="1"/>
    <col min="11" max="12" width="19.83203125" style="95" customWidth="1"/>
    <col min="13" max="13" width="14.83203125" style="95" customWidth="1"/>
    <col min="14" max="14" width="19.5" style="95" customWidth="1"/>
    <col min="15" max="15" width="23.83203125" style="95" customWidth="1"/>
    <col min="16" max="16" width="21.33203125" style="95" customWidth="1"/>
    <col min="17" max="18" width="26.1640625" style="95" customWidth="1"/>
    <col min="19" max="19" width="22.5" style="95" customWidth="1"/>
    <col min="20" max="16384" width="10.83203125" style="95"/>
  </cols>
  <sheetData>
    <row r="1" spans="2:35" ht="17" hidden="1" thickBot="1" x14ac:dyDescent="0.25">
      <c r="B1" s="111">
        <v>0.8</v>
      </c>
      <c r="P1" s="95" t="s">
        <v>409</v>
      </c>
      <c r="Q1" s="95" t="s">
        <v>409</v>
      </c>
      <c r="R1" s="95" t="s">
        <v>409</v>
      </c>
      <c r="S1" s="95" t="s">
        <v>409</v>
      </c>
      <c r="T1" s="95" t="s">
        <v>409</v>
      </c>
      <c r="U1" s="95" t="s">
        <v>409</v>
      </c>
      <c r="W1" s="95" t="s">
        <v>388</v>
      </c>
      <c r="X1" s="95" t="s">
        <v>388</v>
      </c>
      <c r="Y1" s="95" t="s">
        <v>388</v>
      </c>
      <c r="Z1" s="95" t="s">
        <v>388</v>
      </c>
      <c r="AA1" s="95" t="s">
        <v>388</v>
      </c>
      <c r="AB1" s="95" t="s">
        <v>388</v>
      </c>
      <c r="AD1" s="95" t="s">
        <v>389</v>
      </c>
      <c r="AE1" s="95" t="s">
        <v>389</v>
      </c>
      <c r="AF1" s="95" t="s">
        <v>389</v>
      </c>
      <c r="AG1" s="95" t="s">
        <v>389</v>
      </c>
      <c r="AH1" s="95" t="s">
        <v>389</v>
      </c>
      <c r="AI1" s="95" t="s">
        <v>389</v>
      </c>
    </row>
    <row r="2" spans="2:35" ht="17" hidden="1" x14ac:dyDescent="0.2">
      <c r="B2" s="126"/>
      <c r="C2" s="127" t="s">
        <v>167</v>
      </c>
      <c r="D2" s="86"/>
      <c r="E2" s="128" t="s">
        <v>185</v>
      </c>
      <c r="F2" s="210" t="s">
        <v>167</v>
      </c>
      <c r="G2" s="130" t="str">
        <f>'Dane wejściowe'!E27</f>
        <v>Rodzaj pomocy</v>
      </c>
      <c r="H2" s="130" t="str">
        <f>'Dane wejściowe'!F27</f>
        <v>Wielkość podmiotu</v>
      </c>
      <c r="I2" s="131" t="str">
        <f>'Dane wejściowe'!G27</f>
        <v>Bez pomocy</v>
      </c>
      <c r="J2" s="131" t="str">
        <f>'Dane wejściowe'!H27</f>
        <v>pomoc de minimis</v>
      </c>
      <c r="K2" s="95" t="s">
        <v>209</v>
      </c>
      <c r="L2" s="95" t="s">
        <v>237</v>
      </c>
      <c r="M2" s="95" t="s">
        <v>238</v>
      </c>
      <c r="N2" s="95" t="s">
        <v>239</v>
      </c>
      <c r="P2" s="131" t="str">
        <f>I2</f>
        <v>Bez pomocy</v>
      </c>
      <c r="Q2" s="131" t="str">
        <f t="shared" ref="Q2:U2" si="0">J2</f>
        <v>pomoc de minimis</v>
      </c>
      <c r="R2" s="131" t="str">
        <f t="shared" si="0"/>
        <v>Termomodernizacja - Art. 38 GBER</v>
      </c>
      <c r="S2" s="131" t="str">
        <f t="shared" si="0"/>
        <v>OZE - Art. 41 lit. A GBER</v>
      </c>
      <c r="T2" s="131" t="str">
        <f t="shared" si="0"/>
        <v>OZE - Art. 41 lit. B GBER</v>
      </c>
      <c r="U2" s="131" t="str">
        <f t="shared" si="0"/>
        <v>OZE - Art. 41 lit. C GBER</v>
      </c>
      <c r="W2" s="131" t="str">
        <f>P2</f>
        <v>Bez pomocy</v>
      </c>
      <c r="X2" s="131" t="str">
        <f t="shared" ref="X2:AB2" si="1">Q2</f>
        <v>pomoc de minimis</v>
      </c>
      <c r="Y2" s="131" t="str">
        <f t="shared" si="1"/>
        <v>Termomodernizacja - Art. 38 GBER</v>
      </c>
      <c r="Z2" s="131" t="str">
        <f t="shared" si="1"/>
        <v>OZE - Art. 41 lit. A GBER</v>
      </c>
      <c r="AA2" s="131" t="str">
        <f t="shared" si="1"/>
        <v>OZE - Art. 41 lit. B GBER</v>
      </c>
      <c r="AB2" s="131" t="str">
        <f t="shared" si="1"/>
        <v>OZE - Art. 41 lit. C GBER</v>
      </c>
      <c r="AD2" s="131" t="str">
        <f>W2</f>
        <v>Bez pomocy</v>
      </c>
      <c r="AE2" s="131" t="str">
        <f t="shared" ref="AE2:AI2" si="2">X2</f>
        <v>pomoc de minimis</v>
      </c>
      <c r="AF2" s="131" t="str">
        <f t="shared" si="2"/>
        <v>Termomodernizacja - Art. 38 GBER</v>
      </c>
      <c r="AG2" s="131" t="str">
        <f t="shared" si="2"/>
        <v>OZE - Art. 41 lit. A GBER</v>
      </c>
      <c r="AH2" s="131" t="str">
        <f t="shared" si="2"/>
        <v>OZE - Art. 41 lit. B GBER</v>
      </c>
      <c r="AI2" s="131" t="str">
        <f t="shared" si="2"/>
        <v>OZE - Art. 41 lit. C GBER</v>
      </c>
    </row>
    <row r="3" spans="2:35" hidden="1" x14ac:dyDescent="0.2">
      <c r="B3" s="132" t="s">
        <v>204</v>
      </c>
      <c r="C3" s="95">
        <f>'Dane wejściowe'!C13</f>
        <v>0</v>
      </c>
      <c r="D3" s="101" t="str">
        <f>Podmioty!B17</f>
        <v/>
      </c>
      <c r="E3" s="95">
        <f>'Dane wejściowe'!C28</f>
        <v>0</v>
      </c>
      <c r="F3" s="209">
        <f>'Dane wejściowe'!D28</f>
        <v>0</v>
      </c>
      <c r="G3" s="95">
        <f>'Dane wejściowe'!E28</f>
        <v>0</v>
      </c>
      <c r="H3" s="95" t="str">
        <f>'Dane wejściowe'!F28</f>
        <v/>
      </c>
      <c r="I3" s="133" t="str">
        <f>'Dane wejściowe'!G28</f>
        <v/>
      </c>
      <c r="J3" s="134" t="str">
        <f>'Dane wejściowe'!H28</f>
        <v/>
      </c>
      <c r="K3" s="134" t="str">
        <f>'Dane wejściowe'!I28</f>
        <v/>
      </c>
      <c r="L3" s="134" t="str">
        <f>'Dane wejściowe'!J28</f>
        <v/>
      </c>
      <c r="M3" s="134" t="str">
        <f>'Dane wejściowe'!K28</f>
        <v/>
      </c>
      <c r="N3" s="135" t="str">
        <f>'Dane wejściowe'!L28</f>
        <v/>
      </c>
      <c r="O3" s="95" t="s">
        <v>211</v>
      </c>
      <c r="P3" s="95">
        <f t="shared" ref="P3:U17" si="3">SUMIFS($H$41:$H$94,$F$41:$F$94,P$2,$C$41:$C$94,$D3)</f>
        <v>0</v>
      </c>
      <c r="Q3" s="95">
        <f t="shared" si="3"/>
        <v>0</v>
      </c>
      <c r="R3" s="95">
        <f t="shared" si="3"/>
        <v>0</v>
      </c>
      <c r="S3" s="95">
        <f t="shared" si="3"/>
        <v>0</v>
      </c>
      <c r="T3" s="95">
        <f t="shared" si="3"/>
        <v>0</v>
      </c>
      <c r="U3" s="95">
        <f t="shared" si="3"/>
        <v>0</v>
      </c>
      <c r="W3" s="95">
        <f>SUMIFS($I$41:$I$94,$F$41:$F$94,W$2,$C$41:$C$94,$D3)</f>
        <v>0</v>
      </c>
      <c r="X3" s="95">
        <f t="shared" ref="X3:AB17" si="4">SUMIFS($I$41:$I$94,$F$41:$F$94,X$2,$C$41:$C$94,$D3)</f>
        <v>0</v>
      </c>
      <c r="Y3" s="95">
        <f t="shared" si="4"/>
        <v>0</v>
      </c>
      <c r="Z3" s="95">
        <f t="shared" si="4"/>
        <v>0</v>
      </c>
      <c r="AA3" s="95">
        <f t="shared" si="4"/>
        <v>0</v>
      </c>
      <c r="AB3" s="95">
        <f t="shared" si="4"/>
        <v>0</v>
      </c>
      <c r="AD3" s="95">
        <f>SUMIFS($J$41:$J$94,$F$41:$F$94,AD$2,$C$41:$C$94,$D3)</f>
        <v>0</v>
      </c>
      <c r="AE3" s="95">
        <f t="shared" ref="AE3:AI3" si="5">SUMIFS($J$41:$J$94,$F$41:$F$94,AE$2,$C$41:$C$94,$D3)</f>
        <v>0</v>
      </c>
      <c r="AF3" s="95">
        <f t="shared" si="5"/>
        <v>0</v>
      </c>
      <c r="AG3" s="95">
        <f t="shared" si="5"/>
        <v>0</v>
      </c>
      <c r="AH3" s="95">
        <f t="shared" si="5"/>
        <v>0</v>
      </c>
      <c r="AI3" s="95">
        <f t="shared" si="5"/>
        <v>0</v>
      </c>
    </row>
    <row r="4" spans="2:35" hidden="1" x14ac:dyDescent="0.2">
      <c r="B4" s="132" t="s">
        <v>157</v>
      </c>
      <c r="C4" s="95">
        <f>'Dane wejściowe'!C14</f>
        <v>0</v>
      </c>
      <c r="D4" s="101" t="str">
        <f>Podmioty!B18</f>
        <v/>
      </c>
      <c r="E4" s="95">
        <f>'Dane wejściowe'!C29</f>
        <v>0</v>
      </c>
      <c r="F4" s="209">
        <f>'Dane wejściowe'!D29</f>
        <v>0</v>
      </c>
      <c r="G4" s="95">
        <f>'Dane wejściowe'!E29</f>
        <v>0</v>
      </c>
      <c r="H4" s="95" t="str">
        <f>'Dane wejściowe'!F29</f>
        <v/>
      </c>
      <c r="I4" s="133" t="str">
        <f>'Dane wejściowe'!G29</f>
        <v/>
      </c>
      <c r="J4" s="134" t="str">
        <f>'Dane wejściowe'!H29</f>
        <v/>
      </c>
      <c r="K4" s="134" t="str">
        <f>'Dane wejściowe'!I29</f>
        <v/>
      </c>
      <c r="L4" s="134" t="str">
        <f>'Dane wejściowe'!J29</f>
        <v/>
      </c>
      <c r="M4" s="134" t="str">
        <f>'Dane wejściowe'!K29</f>
        <v/>
      </c>
      <c r="N4" s="135" t="str">
        <f>'Dane wejściowe'!L29</f>
        <v/>
      </c>
      <c r="O4" s="95" t="s">
        <v>212</v>
      </c>
      <c r="P4" s="95">
        <f t="shared" ref="P4:P17" si="6">SUMIFS($H$41:$H$94,$F$41:$F$94,$P$2,$C$41:$C$94,$D4)</f>
        <v>0</v>
      </c>
      <c r="Q4" s="95">
        <f t="shared" si="3"/>
        <v>0</v>
      </c>
      <c r="R4" s="95">
        <f t="shared" si="3"/>
        <v>0</v>
      </c>
      <c r="S4" s="95">
        <f t="shared" si="3"/>
        <v>0</v>
      </c>
      <c r="T4" s="95">
        <f t="shared" si="3"/>
        <v>0</v>
      </c>
      <c r="U4" s="95">
        <f t="shared" si="3"/>
        <v>0</v>
      </c>
      <c r="W4" s="95">
        <f t="shared" ref="W4:W17" si="7">SUMIFS($I$41:$I$94,$F$41:$F$94,W$2,$C$41:$C$94,$D4)</f>
        <v>0</v>
      </c>
      <c r="X4" s="95">
        <f t="shared" si="4"/>
        <v>0</v>
      </c>
      <c r="Y4" s="95">
        <f t="shared" si="4"/>
        <v>0</v>
      </c>
      <c r="Z4" s="95">
        <f t="shared" si="4"/>
        <v>0</v>
      </c>
      <c r="AA4" s="95">
        <f t="shared" si="4"/>
        <v>0</v>
      </c>
      <c r="AB4" s="95">
        <f t="shared" si="4"/>
        <v>0</v>
      </c>
      <c r="AD4" s="95">
        <f t="shared" ref="AD4:AI17" si="8">SUMIFS($J$41:$J$94,$F$41:$F$94,AD$2,$C$41:$C$94,$D4)</f>
        <v>0</v>
      </c>
      <c r="AE4" s="95">
        <f t="shared" si="8"/>
        <v>0</v>
      </c>
      <c r="AF4" s="95">
        <f t="shared" si="8"/>
        <v>0</v>
      </c>
      <c r="AG4" s="95">
        <f t="shared" si="8"/>
        <v>0</v>
      </c>
      <c r="AH4" s="95">
        <f t="shared" si="8"/>
        <v>0</v>
      </c>
      <c r="AI4" s="95">
        <f t="shared" si="8"/>
        <v>0</v>
      </c>
    </row>
    <row r="5" spans="2:35" hidden="1" x14ac:dyDescent="0.2">
      <c r="B5" s="132" t="s">
        <v>158</v>
      </c>
      <c r="C5" s="95">
        <f>'Dane wejściowe'!C15</f>
        <v>0</v>
      </c>
      <c r="D5" s="101" t="str">
        <f>Podmioty!B19</f>
        <v/>
      </c>
      <c r="E5" s="95">
        <f>'Dane wejściowe'!C30</f>
        <v>0</v>
      </c>
      <c r="F5" s="209">
        <f>'Dane wejściowe'!D30</f>
        <v>0</v>
      </c>
      <c r="G5" s="95">
        <f>'Dane wejściowe'!E30</f>
        <v>0</v>
      </c>
      <c r="H5" s="95" t="str">
        <f>'Dane wejściowe'!F30</f>
        <v/>
      </c>
      <c r="I5" s="134" t="str">
        <f>'Dane wejściowe'!G30</f>
        <v/>
      </c>
      <c r="J5" s="134" t="str">
        <f>'Dane wejściowe'!H30</f>
        <v/>
      </c>
      <c r="K5" s="134" t="str">
        <f>'Dane wejściowe'!I30</f>
        <v/>
      </c>
      <c r="L5" s="134" t="str">
        <f>'Dane wejściowe'!J30</f>
        <v/>
      </c>
      <c r="M5" s="134" t="str">
        <f>'Dane wejściowe'!K30</f>
        <v/>
      </c>
      <c r="N5" s="135" t="str">
        <f>'Dane wejściowe'!L30</f>
        <v/>
      </c>
      <c r="P5" s="95">
        <f t="shared" si="6"/>
        <v>0</v>
      </c>
      <c r="Q5" s="95">
        <f t="shared" si="3"/>
        <v>0</v>
      </c>
      <c r="R5" s="95">
        <f t="shared" si="3"/>
        <v>0</v>
      </c>
      <c r="S5" s="95">
        <f t="shared" si="3"/>
        <v>0</v>
      </c>
      <c r="T5" s="95">
        <f t="shared" si="3"/>
        <v>0</v>
      </c>
      <c r="U5" s="95">
        <f t="shared" si="3"/>
        <v>0</v>
      </c>
      <c r="W5" s="95">
        <f t="shared" si="7"/>
        <v>0</v>
      </c>
      <c r="X5" s="95">
        <f t="shared" si="4"/>
        <v>0</v>
      </c>
      <c r="Y5" s="95">
        <f t="shared" si="4"/>
        <v>0</v>
      </c>
      <c r="Z5" s="95">
        <f t="shared" si="4"/>
        <v>0</v>
      </c>
      <c r="AA5" s="95">
        <f t="shared" si="4"/>
        <v>0</v>
      </c>
      <c r="AB5" s="95">
        <f t="shared" si="4"/>
        <v>0</v>
      </c>
      <c r="AD5" s="95">
        <f t="shared" si="8"/>
        <v>0</v>
      </c>
      <c r="AE5" s="95">
        <f t="shared" si="8"/>
        <v>0</v>
      </c>
      <c r="AF5" s="95">
        <f t="shared" si="8"/>
        <v>0</v>
      </c>
      <c r="AG5" s="95">
        <f t="shared" si="8"/>
        <v>0</v>
      </c>
      <c r="AH5" s="95">
        <f t="shared" si="8"/>
        <v>0</v>
      </c>
      <c r="AI5" s="95">
        <f t="shared" si="8"/>
        <v>0</v>
      </c>
    </row>
    <row r="6" spans="2:35" hidden="1" x14ac:dyDescent="0.2">
      <c r="B6" s="132" t="s">
        <v>159</v>
      </c>
      <c r="C6" s="95">
        <f>'Dane wejściowe'!C16</f>
        <v>0</v>
      </c>
      <c r="D6" s="101" t="str">
        <f>Podmioty!B20</f>
        <v/>
      </c>
      <c r="E6" s="95">
        <f>'Dane wejściowe'!C31</f>
        <v>0</v>
      </c>
      <c r="F6" s="209">
        <f>'Dane wejściowe'!D31</f>
        <v>0</v>
      </c>
      <c r="G6" s="95">
        <f>'Dane wejściowe'!E31</f>
        <v>0</v>
      </c>
      <c r="H6" s="95" t="str">
        <f>'Dane wejściowe'!F31</f>
        <v/>
      </c>
      <c r="I6" s="134" t="str">
        <f>'Dane wejściowe'!G31</f>
        <v/>
      </c>
      <c r="J6" s="134" t="str">
        <f>'Dane wejściowe'!H31</f>
        <v/>
      </c>
      <c r="K6" s="134" t="str">
        <f>'Dane wejściowe'!I31</f>
        <v/>
      </c>
      <c r="L6" s="134" t="str">
        <f>'Dane wejściowe'!J31</f>
        <v/>
      </c>
      <c r="M6" s="134" t="str">
        <f>'Dane wejściowe'!K31</f>
        <v/>
      </c>
      <c r="N6" s="135" t="str">
        <f>'Dane wejściowe'!L31</f>
        <v/>
      </c>
      <c r="P6" s="95">
        <f t="shared" si="6"/>
        <v>0</v>
      </c>
      <c r="Q6" s="95">
        <f t="shared" si="3"/>
        <v>0</v>
      </c>
      <c r="R6" s="95">
        <f t="shared" si="3"/>
        <v>0</v>
      </c>
      <c r="S6" s="95">
        <f t="shared" si="3"/>
        <v>0</v>
      </c>
      <c r="T6" s="95">
        <f t="shared" si="3"/>
        <v>0</v>
      </c>
      <c r="U6" s="95">
        <f t="shared" si="3"/>
        <v>0</v>
      </c>
      <c r="W6" s="95">
        <f t="shared" si="7"/>
        <v>0</v>
      </c>
      <c r="X6" s="95">
        <f t="shared" si="4"/>
        <v>0</v>
      </c>
      <c r="Y6" s="95">
        <f t="shared" si="4"/>
        <v>0</v>
      </c>
      <c r="Z6" s="95">
        <f t="shared" si="4"/>
        <v>0</v>
      </c>
      <c r="AA6" s="95">
        <f t="shared" si="4"/>
        <v>0</v>
      </c>
      <c r="AB6" s="95">
        <f t="shared" si="4"/>
        <v>0</v>
      </c>
      <c r="AD6" s="95">
        <f t="shared" si="8"/>
        <v>0</v>
      </c>
      <c r="AE6" s="95">
        <f t="shared" si="8"/>
        <v>0</v>
      </c>
      <c r="AF6" s="95">
        <f t="shared" si="8"/>
        <v>0</v>
      </c>
      <c r="AG6" s="95">
        <f t="shared" si="8"/>
        <v>0</v>
      </c>
      <c r="AH6" s="95">
        <f t="shared" si="8"/>
        <v>0</v>
      </c>
      <c r="AI6" s="95">
        <f t="shared" si="8"/>
        <v>0</v>
      </c>
    </row>
    <row r="7" spans="2:35" hidden="1" x14ac:dyDescent="0.2">
      <c r="B7" s="132" t="s">
        <v>160</v>
      </c>
      <c r="C7" s="95">
        <f>'Dane wejściowe'!C17</f>
        <v>0</v>
      </c>
      <c r="D7" s="101" t="str">
        <f>Podmioty!B21</f>
        <v/>
      </c>
      <c r="E7" s="95">
        <f>'Dane wejściowe'!C32</f>
        <v>0</v>
      </c>
      <c r="F7" s="209">
        <f>'Dane wejściowe'!D32</f>
        <v>0</v>
      </c>
      <c r="G7" s="95">
        <f>'Dane wejściowe'!E32</f>
        <v>0</v>
      </c>
      <c r="H7" s="95" t="str">
        <f>'Dane wejściowe'!F32</f>
        <v/>
      </c>
      <c r="I7" s="134" t="str">
        <f>'Dane wejściowe'!G32</f>
        <v/>
      </c>
      <c r="J7" s="134" t="str">
        <f>'Dane wejściowe'!H32</f>
        <v/>
      </c>
      <c r="K7" s="134" t="str">
        <f>'Dane wejściowe'!I32</f>
        <v/>
      </c>
      <c r="L7" s="134" t="str">
        <f>'Dane wejściowe'!J32</f>
        <v/>
      </c>
      <c r="M7" s="134" t="str">
        <f>'Dane wejściowe'!K32</f>
        <v/>
      </c>
      <c r="N7" s="135" t="str">
        <f>'Dane wejściowe'!L32</f>
        <v/>
      </c>
      <c r="P7" s="95">
        <f t="shared" si="6"/>
        <v>0</v>
      </c>
      <c r="Q7" s="95">
        <f t="shared" si="3"/>
        <v>0</v>
      </c>
      <c r="R7" s="95">
        <f t="shared" si="3"/>
        <v>0</v>
      </c>
      <c r="S7" s="95">
        <f t="shared" si="3"/>
        <v>0</v>
      </c>
      <c r="T7" s="95">
        <f t="shared" si="3"/>
        <v>0</v>
      </c>
      <c r="U7" s="95">
        <f t="shared" si="3"/>
        <v>0</v>
      </c>
      <c r="W7" s="95">
        <f t="shared" si="7"/>
        <v>0</v>
      </c>
      <c r="X7" s="95">
        <f t="shared" si="4"/>
        <v>0</v>
      </c>
      <c r="Y7" s="95">
        <f t="shared" si="4"/>
        <v>0</v>
      </c>
      <c r="Z7" s="95">
        <f t="shared" si="4"/>
        <v>0</v>
      </c>
      <c r="AA7" s="95">
        <f t="shared" si="4"/>
        <v>0</v>
      </c>
      <c r="AB7" s="95">
        <f t="shared" si="4"/>
        <v>0</v>
      </c>
      <c r="AD7" s="95">
        <f t="shared" si="8"/>
        <v>0</v>
      </c>
      <c r="AE7" s="95">
        <f t="shared" si="8"/>
        <v>0</v>
      </c>
      <c r="AF7" s="95">
        <f t="shared" si="8"/>
        <v>0</v>
      </c>
      <c r="AG7" s="95">
        <f t="shared" si="8"/>
        <v>0</v>
      </c>
      <c r="AH7" s="95">
        <f t="shared" si="8"/>
        <v>0</v>
      </c>
      <c r="AI7" s="95">
        <f t="shared" si="8"/>
        <v>0</v>
      </c>
    </row>
    <row r="8" spans="2:35" hidden="1" x14ac:dyDescent="0.2">
      <c r="B8" s="132" t="s">
        <v>161</v>
      </c>
      <c r="C8" s="95">
        <f>'Dane wejściowe'!C18</f>
        <v>0</v>
      </c>
      <c r="D8" s="101" t="str">
        <f>Podmioty!B22</f>
        <v/>
      </c>
      <c r="E8" s="95">
        <f>'Dane wejściowe'!C33</f>
        <v>0</v>
      </c>
      <c r="F8" s="209">
        <f>'Dane wejściowe'!D33</f>
        <v>0</v>
      </c>
      <c r="G8" s="95">
        <f>'Dane wejściowe'!E33</f>
        <v>0</v>
      </c>
      <c r="H8" s="95" t="str">
        <f>'Dane wejściowe'!F33</f>
        <v/>
      </c>
      <c r="I8" s="134" t="str">
        <f>'Dane wejściowe'!G33</f>
        <v/>
      </c>
      <c r="J8" s="134" t="str">
        <f>'Dane wejściowe'!H33</f>
        <v/>
      </c>
      <c r="K8" s="134" t="str">
        <f>'Dane wejściowe'!I33</f>
        <v/>
      </c>
      <c r="L8" s="134" t="str">
        <f>'Dane wejściowe'!J33</f>
        <v/>
      </c>
      <c r="M8" s="134" t="str">
        <f>'Dane wejściowe'!K33</f>
        <v/>
      </c>
      <c r="N8" s="135" t="str">
        <f>'Dane wejściowe'!L33</f>
        <v/>
      </c>
      <c r="P8" s="95">
        <f t="shared" si="6"/>
        <v>0</v>
      </c>
      <c r="Q8" s="95">
        <f t="shared" si="3"/>
        <v>0</v>
      </c>
      <c r="R8" s="95">
        <f t="shared" si="3"/>
        <v>0</v>
      </c>
      <c r="S8" s="95">
        <f t="shared" si="3"/>
        <v>0</v>
      </c>
      <c r="T8" s="95">
        <f t="shared" si="3"/>
        <v>0</v>
      </c>
      <c r="U8" s="95">
        <f t="shared" si="3"/>
        <v>0</v>
      </c>
      <c r="W8" s="95">
        <f t="shared" si="7"/>
        <v>0</v>
      </c>
      <c r="X8" s="95">
        <f t="shared" si="4"/>
        <v>0</v>
      </c>
      <c r="Y8" s="95">
        <f t="shared" si="4"/>
        <v>0</v>
      </c>
      <c r="Z8" s="95">
        <f t="shared" si="4"/>
        <v>0</v>
      </c>
      <c r="AA8" s="95">
        <f t="shared" si="4"/>
        <v>0</v>
      </c>
      <c r="AB8" s="95">
        <f t="shared" si="4"/>
        <v>0</v>
      </c>
      <c r="AD8" s="95">
        <f t="shared" si="8"/>
        <v>0</v>
      </c>
      <c r="AE8" s="95">
        <f t="shared" si="8"/>
        <v>0</v>
      </c>
      <c r="AF8" s="95">
        <f t="shared" si="8"/>
        <v>0</v>
      </c>
      <c r="AG8" s="95">
        <f t="shared" si="8"/>
        <v>0</v>
      </c>
      <c r="AH8" s="95">
        <f t="shared" si="8"/>
        <v>0</v>
      </c>
      <c r="AI8" s="95">
        <f t="shared" si="8"/>
        <v>0</v>
      </c>
    </row>
    <row r="9" spans="2:35" hidden="1" x14ac:dyDescent="0.2">
      <c r="B9" s="132" t="s">
        <v>162</v>
      </c>
      <c r="C9" s="95">
        <f>'Dane wejściowe'!C19</f>
        <v>0</v>
      </c>
      <c r="D9" s="101" t="str">
        <f>Podmioty!B23</f>
        <v/>
      </c>
      <c r="E9" s="95">
        <f>'Dane wejściowe'!C34</f>
        <v>0</v>
      </c>
      <c r="F9" s="209">
        <f>'Dane wejściowe'!D34</f>
        <v>0</v>
      </c>
      <c r="G9" s="95">
        <f>'Dane wejściowe'!E34</f>
        <v>0</v>
      </c>
      <c r="H9" s="95" t="str">
        <f>'Dane wejściowe'!F34</f>
        <v/>
      </c>
      <c r="I9" s="134" t="str">
        <f>'Dane wejściowe'!G34</f>
        <v/>
      </c>
      <c r="J9" s="134" t="str">
        <f>'Dane wejściowe'!H34</f>
        <v/>
      </c>
      <c r="K9" s="134" t="str">
        <f>'Dane wejściowe'!I34</f>
        <v/>
      </c>
      <c r="L9" s="134" t="str">
        <f>'Dane wejściowe'!J34</f>
        <v/>
      </c>
      <c r="M9" s="134" t="str">
        <f>'Dane wejściowe'!K34</f>
        <v/>
      </c>
      <c r="N9" s="135" t="str">
        <f>'Dane wejściowe'!L34</f>
        <v/>
      </c>
      <c r="P9" s="95">
        <f t="shared" si="6"/>
        <v>0</v>
      </c>
      <c r="Q9" s="95">
        <f t="shared" si="3"/>
        <v>0</v>
      </c>
      <c r="R9" s="95">
        <f t="shared" si="3"/>
        <v>0</v>
      </c>
      <c r="S9" s="95">
        <f t="shared" si="3"/>
        <v>0</v>
      </c>
      <c r="T9" s="95">
        <f t="shared" si="3"/>
        <v>0</v>
      </c>
      <c r="U9" s="95">
        <f t="shared" si="3"/>
        <v>0</v>
      </c>
      <c r="W9" s="95">
        <f t="shared" si="7"/>
        <v>0</v>
      </c>
      <c r="X9" s="95">
        <f t="shared" si="4"/>
        <v>0</v>
      </c>
      <c r="Y9" s="95">
        <f t="shared" si="4"/>
        <v>0</v>
      </c>
      <c r="Z9" s="95">
        <f t="shared" si="4"/>
        <v>0</v>
      </c>
      <c r="AA9" s="95">
        <f t="shared" si="4"/>
        <v>0</v>
      </c>
      <c r="AB9" s="95">
        <f t="shared" si="4"/>
        <v>0</v>
      </c>
      <c r="AD9" s="95">
        <f t="shared" si="8"/>
        <v>0</v>
      </c>
      <c r="AE9" s="95">
        <f t="shared" si="8"/>
        <v>0</v>
      </c>
      <c r="AF9" s="95">
        <f t="shared" si="8"/>
        <v>0</v>
      </c>
      <c r="AG9" s="95">
        <f t="shared" si="8"/>
        <v>0</v>
      </c>
      <c r="AH9" s="95">
        <f t="shared" si="8"/>
        <v>0</v>
      </c>
      <c r="AI9" s="95">
        <f t="shared" si="8"/>
        <v>0</v>
      </c>
    </row>
    <row r="10" spans="2:35" hidden="1" x14ac:dyDescent="0.2">
      <c r="B10" s="132" t="s">
        <v>163</v>
      </c>
      <c r="C10" s="95">
        <f>'Dane wejściowe'!C20</f>
        <v>0</v>
      </c>
      <c r="D10" s="101" t="str">
        <f>Podmioty!B24</f>
        <v/>
      </c>
      <c r="E10" s="95">
        <f>'Dane wejściowe'!C35</f>
        <v>0</v>
      </c>
      <c r="F10" s="209">
        <f>'Dane wejściowe'!D35</f>
        <v>0</v>
      </c>
      <c r="G10" s="95">
        <f>'Dane wejściowe'!E35</f>
        <v>0</v>
      </c>
      <c r="H10" s="95" t="str">
        <f>'Dane wejściowe'!F35</f>
        <v/>
      </c>
      <c r="I10" s="134" t="str">
        <f>'Dane wejściowe'!G35</f>
        <v/>
      </c>
      <c r="J10" s="134" t="str">
        <f>'Dane wejściowe'!H35</f>
        <v/>
      </c>
      <c r="K10" s="134" t="str">
        <f>'Dane wejściowe'!I35</f>
        <v/>
      </c>
      <c r="L10" s="134" t="str">
        <f>'Dane wejściowe'!J35</f>
        <v/>
      </c>
      <c r="M10" s="134" t="str">
        <f>'Dane wejściowe'!K35</f>
        <v/>
      </c>
      <c r="N10" s="135" t="str">
        <f>'Dane wejściowe'!L35</f>
        <v/>
      </c>
      <c r="P10" s="95">
        <f t="shared" si="6"/>
        <v>0</v>
      </c>
      <c r="Q10" s="95">
        <f t="shared" si="3"/>
        <v>0</v>
      </c>
      <c r="R10" s="95">
        <f t="shared" si="3"/>
        <v>0</v>
      </c>
      <c r="S10" s="95">
        <f t="shared" si="3"/>
        <v>0</v>
      </c>
      <c r="T10" s="95">
        <f t="shared" si="3"/>
        <v>0</v>
      </c>
      <c r="U10" s="95">
        <f t="shared" si="3"/>
        <v>0</v>
      </c>
      <c r="W10" s="95">
        <f t="shared" si="7"/>
        <v>0</v>
      </c>
      <c r="X10" s="95">
        <f t="shared" si="4"/>
        <v>0</v>
      </c>
      <c r="Y10" s="95">
        <f t="shared" si="4"/>
        <v>0</v>
      </c>
      <c r="Z10" s="95">
        <f t="shared" si="4"/>
        <v>0</v>
      </c>
      <c r="AA10" s="95">
        <f t="shared" si="4"/>
        <v>0</v>
      </c>
      <c r="AB10" s="95">
        <f t="shared" si="4"/>
        <v>0</v>
      </c>
      <c r="AD10" s="95">
        <f t="shared" si="8"/>
        <v>0</v>
      </c>
      <c r="AE10" s="95">
        <f t="shared" si="8"/>
        <v>0</v>
      </c>
      <c r="AF10" s="95">
        <f t="shared" si="8"/>
        <v>0</v>
      </c>
      <c r="AG10" s="95">
        <f t="shared" si="8"/>
        <v>0</v>
      </c>
      <c r="AH10" s="95">
        <f t="shared" si="8"/>
        <v>0</v>
      </c>
      <c r="AI10" s="95">
        <f t="shared" si="8"/>
        <v>0</v>
      </c>
    </row>
    <row r="11" spans="2:35" hidden="1" x14ac:dyDescent="0.2">
      <c r="B11" s="132" t="s">
        <v>164</v>
      </c>
      <c r="C11" s="95">
        <f>'Dane wejściowe'!C21</f>
        <v>0</v>
      </c>
      <c r="D11" s="101" t="str">
        <f>Podmioty!B25</f>
        <v/>
      </c>
      <c r="E11" s="95">
        <f>'Dane wejściowe'!C36</f>
        <v>0</v>
      </c>
      <c r="F11" s="209">
        <f>'Dane wejściowe'!D36</f>
        <v>0</v>
      </c>
      <c r="G11" s="95">
        <f>'Dane wejściowe'!E36</f>
        <v>0</v>
      </c>
      <c r="H11" s="95" t="str">
        <f>'Dane wejściowe'!F36</f>
        <v/>
      </c>
      <c r="I11" s="134" t="str">
        <f>'Dane wejściowe'!G36</f>
        <v/>
      </c>
      <c r="J11" s="134" t="str">
        <f>'Dane wejściowe'!H36</f>
        <v/>
      </c>
      <c r="K11" s="134" t="str">
        <f>'Dane wejściowe'!I36</f>
        <v/>
      </c>
      <c r="L11" s="134" t="str">
        <f>'Dane wejściowe'!J36</f>
        <v/>
      </c>
      <c r="M11" s="134" t="str">
        <f>'Dane wejściowe'!K36</f>
        <v/>
      </c>
      <c r="N11" s="135" t="str">
        <f>'Dane wejściowe'!L36</f>
        <v/>
      </c>
      <c r="P11" s="95">
        <f t="shared" si="6"/>
        <v>0</v>
      </c>
      <c r="Q11" s="95">
        <f t="shared" si="3"/>
        <v>0</v>
      </c>
      <c r="R11" s="95">
        <f t="shared" si="3"/>
        <v>0</v>
      </c>
      <c r="S11" s="95">
        <f t="shared" si="3"/>
        <v>0</v>
      </c>
      <c r="T11" s="95">
        <f t="shared" si="3"/>
        <v>0</v>
      </c>
      <c r="U11" s="95">
        <f t="shared" si="3"/>
        <v>0</v>
      </c>
      <c r="W11" s="95">
        <f t="shared" si="7"/>
        <v>0</v>
      </c>
      <c r="X11" s="95">
        <f t="shared" si="4"/>
        <v>0</v>
      </c>
      <c r="Y11" s="95">
        <f t="shared" si="4"/>
        <v>0</v>
      </c>
      <c r="Z11" s="95">
        <f t="shared" si="4"/>
        <v>0</v>
      </c>
      <c r="AA11" s="95">
        <f t="shared" si="4"/>
        <v>0</v>
      </c>
      <c r="AB11" s="95">
        <f t="shared" si="4"/>
        <v>0</v>
      </c>
      <c r="AD11" s="95">
        <f t="shared" si="8"/>
        <v>0</v>
      </c>
      <c r="AE11" s="95">
        <f t="shared" si="8"/>
        <v>0</v>
      </c>
      <c r="AF11" s="95">
        <f t="shared" si="8"/>
        <v>0</v>
      </c>
      <c r="AG11" s="95">
        <f t="shared" si="8"/>
        <v>0</v>
      </c>
      <c r="AH11" s="95">
        <f t="shared" si="8"/>
        <v>0</v>
      </c>
      <c r="AI11" s="95">
        <f t="shared" si="8"/>
        <v>0</v>
      </c>
    </row>
    <row r="12" spans="2:35" hidden="1" x14ac:dyDescent="0.2">
      <c r="B12" s="132" t="s">
        <v>165</v>
      </c>
      <c r="C12" s="95">
        <f>'Dane wejściowe'!C22</f>
        <v>0</v>
      </c>
      <c r="D12" s="101" t="str">
        <f>Podmioty!B26</f>
        <v/>
      </c>
      <c r="E12" s="95">
        <f>'Dane wejściowe'!C37</f>
        <v>0</v>
      </c>
      <c r="F12" s="209">
        <f>'Dane wejściowe'!D37</f>
        <v>0</v>
      </c>
      <c r="G12" s="95">
        <f>'Dane wejściowe'!E37</f>
        <v>0</v>
      </c>
      <c r="H12" s="95" t="str">
        <f>'Dane wejściowe'!F37</f>
        <v/>
      </c>
      <c r="I12" s="134" t="str">
        <f>'Dane wejściowe'!G37</f>
        <v/>
      </c>
      <c r="J12" s="134" t="str">
        <f>'Dane wejściowe'!H37</f>
        <v/>
      </c>
      <c r="K12" s="134" t="str">
        <f>'Dane wejściowe'!I37</f>
        <v/>
      </c>
      <c r="L12" s="134" t="str">
        <f>'Dane wejściowe'!J37</f>
        <v/>
      </c>
      <c r="M12" s="134" t="str">
        <f>'Dane wejściowe'!K37</f>
        <v/>
      </c>
      <c r="N12" s="135" t="str">
        <f>'Dane wejściowe'!L37</f>
        <v/>
      </c>
      <c r="P12" s="95">
        <f t="shared" si="6"/>
        <v>0</v>
      </c>
      <c r="Q12" s="95">
        <f t="shared" si="3"/>
        <v>0</v>
      </c>
      <c r="R12" s="95">
        <f t="shared" si="3"/>
        <v>0</v>
      </c>
      <c r="S12" s="95">
        <f t="shared" si="3"/>
        <v>0</v>
      </c>
      <c r="T12" s="95">
        <f t="shared" si="3"/>
        <v>0</v>
      </c>
      <c r="U12" s="95">
        <f t="shared" si="3"/>
        <v>0</v>
      </c>
      <c r="W12" s="95">
        <f t="shared" si="7"/>
        <v>0</v>
      </c>
      <c r="X12" s="95">
        <f t="shared" si="4"/>
        <v>0</v>
      </c>
      <c r="Y12" s="95">
        <f t="shared" si="4"/>
        <v>0</v>
      </c>
      <c r="Z12" s="95">
        <f t="shared" si="4"/>
        <v>0</v>
      </c>
      <c r="AA12" s="95">
        <f t="shared" si="4"/>
        <v>0</v>
      </c>
      <c r="AB12" s="95">
        <f t="shared" si="4"/>
        <v>0</v>
      </c>
      <c r="AD12" s="95">
        <f t="shared" si="8"/>
        <v>0</v>
      </c>
      <c r="AE12" s="95">
        <f t="shared" si="8"/>
        <v>0</v>
      </c>
      <c r="AF12" s="95">
        <f t="shared" si="8"/>
        <v>0</v>
      </c>
      <c r="AG12" s="95">
        <f t="shared" si="8"/>
        <v>0</v>
      </c>
      <c r="AH12" s="95">
        <f t="shared" si="8"/>
        <v>0</v>
      </c>
      <c r="AI12" s="95">
        <f t="shared" si="8"/>
        <v>0</v>
      </c>
    </row>
    <row r="13" spans="2:35" hidden="1" x14ac:dyDescent="0.2">
      <c r="B13" s="136" t="s">
        <v>166</v>
      </c>
      <c r="C13" s="137">
        <f>'Dane wejściowe'!C23</f>
        <v>0</v>
      </c>
      <c r="D13" s="101" t="str">
        <f>Podmioty!B27</f>
        <v/>
      </c>
      <c r="E13" s="95">
        <f>'Dane wejściowe'!C38</f>
        <v>0</v>
      </c>
      <c r="F13" s="209">
        <f>'Dane wejściowe'!D38</f>
        <v>0</v>
      </c>
      <c r="G13" s="95">
        <f>'Dane wejściowe'!E38</f>
        <v>0</v>
      </c>
      <c r="H13" s="95" t="str">
        <f>'Dane wejściowe'!F38</f>
        <v/>
      </c>
      <c r="I13" s="134" t="str">
        <f>'Dane wejściowe'!G38</f>
        <v/>
      </c>
      <c r="J13" s="134" t="str">
        <f>'Dane wejściowe'!H38</f>
        <v/>
      </c>
      <c r="K13" s="134" t="str">
        <f>'Dane wejściowe'!I38</f>
        <v/>
      </c>
      <c r="L13" s="134" t="str">
        <f>'Dane wejściowe'!J38</f>
        <v/>
      </c>
      <c r="M13" s="134" t="str">
        <f>'Dane wejściowe'!K38</f>
        <v/>
      </c>
      <c r="N13" s="135" t="str">
        <f>'Dane wejściowe'!L38</f>
        <v/>
      </c>
      <c r="P13" s="95">
        <f t="shared" si="6"/>
        <v>0</v>
      </c>
      <c r="Q13" s="95">
        <f t="shared" si="3"/>
        <v>0</v>
      </c>
      <c r="R13" s="95">
        <f t="shared" si="3"/>
        <v>0</v>
      </c>
      <c r="S13" s="95">
        <f t="shared" si="3"/>
        <v>0</v>
      </c>
      <c r="T13" s="95">
        <f t="shared" si="3"/>
        <v>0</v>
      </c>
      <c r="U13" s="95">
        <f t="shared" si="3"/>
        <v>0</v>
      </c>
      <c r="W13" s="95">
        <f t="shared" si="7"/>
        <v>0</v>
      </c>
      <c r="X13" s="95">
        <f t="shared" si="4"/>
        <v>0</v>
      </c>
      <c r="Y13" s="95">
        <f t="shared" si="4"/>
        <v>0</v>
      </c>
      <c r="Z13" s="95">
        <f t="shared" si="4"/>
        <v>0</v>
      </c>
      <c r="AA13" s="95">
        <f t="shared" si="4"/>
        <v>0</v>
      </c>
      <c r="AB13" s="95">
        <f>SUMIFS($I$41:$I$94,$F$41:$F$94,AB$2,$C$41:$C$94,$D13)</f>
        <v>0</v>
      </c>
      <c r="AD13" s="95">
        <f t="shared" si="8"/>
        <v>0</v>
      </c>
      <c r="AE13" s="95">
        <f t="shared" si="8"/>
        <v>0</v>
      </c>
      <c r="AF13" s="95">
        <f t="shared" si="8"/>
        <v>0</v>
      </c>
      <c r="AG13" s="95">
        <f t="shared" si="8"/>
        <v>0</v>
      </c>
      <c r="AH13" s="95">
        <f t="shared" si="8"/>
        <v>0</v>
      </c>
      <c r="AI13" s="95">
        <f t="shared" si="8"/>
        <v>0</v>
      </c>
    </row>
    <row r="14" spans="2:35" hidden="1" x14ac:dyDescent="0.2">
      <c r="D14" s="101" t="str">
        <f>Podmioty!B28</f>
        <v/>
      </c>
      <c r="E14" s="95">
        <f>'Dane wejściowe'!C39</f>
        <v>0</v>
      </c>
      <c r="F14" s="209">
        <f>'Dane wejściowe'!D39</f>
        <v>0</v>
      </c>
      <c r="G14" s="95">
        <f>'Dane wejściowe'!E39</f>
        <v>0</v>
      </c>
      <c r="H14" s="95" t="str">
        <f>'Dane wejściowe'!F39</f>
        <v/>
      </c>
      <c r="I14" s="134" t="str">
        <f>'Dane wejściowe'!G39</f>
        <v/>
      </c>
      <c r="J14" s="134" t="str">
        <f>'Dane wejściowe'!H39</f>
        <v/>
      </c>
      <c r="K14" s="134" t="str">
        <f>'Dane wejściowe'!I39</f>
        <v/>
      </c>
      <c r="L14" s="134" t="str">
        <f>'Dane wejściowe'!J39</f>
        <v/>
      </c>
      <c r="M14" s="134" t="str">
        <f>'Dane wejściowe'!K39</f>
        <v/>
      </c>
      <c r="N14" s="135" t="str">
        <f>'Dane wejściowe'!L39</f>
        <v/>
      </c>
      <c r="P14" s="95">
        <f t="shared" si="6"/>
        <v>0</v>
      </c>
      <c r="Q14" s="95">
        <f t="shared" si="3"/>
        <v>0</v>
      </c>
      <c r="R14" s="95">
        <f t="shared" si="3"/>
        <v>0</v>
      </c>
      <c r="S14" s="95">
        <f t="shared" si="3"/>
        <v>0</v>
      </c>
      <c r="T14" s="95">
        <f t="shared" si="3"/>
        <v>0</v>
      </c>
      <c r="U14" s="95">
        <f t="shared" si="3"/>
        <v>0</v>
      </c>
      <c r="W14" s="95">
        <f t="shared" si="7"/>
        <v>0</v>
      </c>
      <c r="X14" s="95">
        <f t="shared" si="4"/>
        <v>0</v>
      </c>
      <c r="Y14" s="95">
        <f t="shared" si="4"/>
        <v>0</v>
      </c>
      <c r="Z14" s="95">
        <f t="shared" si="4"/>
        <v>0</v>
      </c>
      <c r="AA14" s="95">
        <f t="shared" si="4"/>
        <v>0</v>
      </c>
      <c r="AB14" s="95">
        <f t="shared" si="4"/>
        <v>0</v>
      </c>
      <c r="AD14" s="95">
        <f t="shared" si="8"/>
        <v>0</v>
      </c>
      <c r="AE14" s="95">
        <f t="shared" si="8"/>
        <v>0</v>
      </c>
      <c r="AF14" s="95">
        <f t="shared" si="8"/>
        <v>0</v>
      </c>
      <c r="AG14" s="95">
        <f t="shared" si="8"/>
        <v>0</v>
      </c>
      <c r="AH14" s="95">
        <f t="shared" si="8"/>
        <v>0</v>
      </c>
      <c r="AI14" s="95">
        <f t="shared" si="8"/>
        <v>0</v>
      </c>
    </row>
    <row r="15" spans="2:35" hidden="1" x14ac:dyDescent="0.2">
      <c r="D15" s="101" t="str">
        <f>Podmioty!B29</f>
        <v/>
      </c>
      <c r="E15" s="95">
        <f>'Dane wejściowe'!C40</f>
        <v>0</v>
      </c>
      <c r="F15" s="209">
        <f>'Dane wejściowe'!D40</f>
        <v>0</v>
      </c>
      <c r="G15" s="95">
        <f>'Dane wejściowe'!E40</f>
        <v>0</v>
      </c>
      <c r="H15" s="95" t="str">
        <f>'Dane wejściowe'!F40</f>
        <v/>
      </c>
      <c r="I15" s="134" t="str">
        <f>'Dane wejściowe'!G40</f>
        <v/>
      </c>
      <c r="J15" s="134" t="str">
        <f>'Dane wejściowe'!H40</f>
        <v/>
      </c>
      <c r="K15" s="134" t="str">
        <f>'Dane wejściowe'!I40</f>
        <v/>
      </c>
      <c r="L15" s="134" t="str">
        <f>'Dane wejściowe'!J40</f>
        <v/>
      </c>
      <c r="M15" s="134" t="str">
        <f>'Dane wejściowe'!K40</f>
        <v/>
      </c>
      <c r="N15" s="135" t="str">
        <f>'Dane wejściowe'!L40</f>
        <v/>
      </c>
      <c r="P15" s="95">
        <f t="shared" si="6"/>
        <v>0</v>
      </c>
      <c r="Q15" s="95">
        <f t="shared" si="3"/>
        <v>0</v>
      </c>
      <c r="R15" s="95">
        <f t="shared" si="3"/>
        <v>0</v>
      </c>
      <c r="S15" s="95">
        <f t="shared" si="3"/>
        <v>0</v>
      </c>
      <c r="T15" s="95">
        <f t="shared" si="3"/>
        <v>0</v>
      </c>
      <c r="U15" s="95">
        <f t="shared" si="3"/>
        <v>0</v>
      </c>
      <c r="W15" s="95">
        <f t="shared" si="7"/>
        <v>0</v>
      </c>
      <c r="X15" s="95">
        <f t="shared" si="4"/>
        <v>0</v>
      </c>
      <c r="Y15" s="95">
        <f t="shared" si="4"/>
        <v>0</v>
      </c>
      <c r="Z15" s="95">
        <f t="shared" si="4"/>
        <v>0</v>
      </c>
      <c r="AA15" s="95">
        <f t="shared" si="4"/>
        <v>0</v>
      </c>
      <c r="AB15" s="95">
        <f t="shared" si="4"/>
        <v>0</v>
      </c>
      <c r="AD15" s="95">
        <f t="shared" si="8"/>
        <v>0</v>
      </c>
      <c r="AE15" s="95">
        <f t="shared" si="8"/>
        <v>0</v>
      </c>
      <c r="AF15" s="95">
        <f t="shared" si="8"/>
        <v>0</v>
      </c>
      <c r="AG15" s="95">
        <f t="shared" si="8"/>
        <v>0</v>
      </c>
      <c r="AH15" s="95">
        <f t="shared" si="8"/>
        <v>0</v>
      </c>
      <c r="AI15" s="95">
        <f t="shared" si="8"/>
        <v>0</v>
      </c>
    </row>
    <row r="16" spans="2:35" hidden="1" x14ac:dyDescent="0.2">
      <c r="D16" s="101" t="str">
        <f>Podmioty!B30</f>
        <v/>
      </c>
      <c r="E16" s="95">
        <f>'Dane wejściowe'!C41</f>
        <v>0</v>
      </c>
      <c r="F16" s="209">
        <f>'Dane wejściowe'!D41</f>
        <v>0</v>
      </c>
      <c r="G16" s="95">
        <f>'Dane wejściowe'!E41</f>
        <v>0</v>
      </c>
      <c r="H16" s="95" t="str">
        <f>'Dane wejściowe'!F41</f>
        <v/>
      </c>
      <c r="I16" s="134" t="str">
        <f>'Dane wejściowe'!G41</f>
        <v/>
      </c>
      <c r="J16" s="134" t="str">
        <f>'Dane wejściowe'!H41</f>
        <v/>
      </c>
      <c r="K16" s="134" t="str">
        <f>'Dane wejściowe'!I41</f>
        <v/>
      </c>
      <c r="L16" s="134" t="str">
        <f>'Dane wejściowe'!J41</f>
        <v/>
      </c>
      <c r="M16" s="134" t="str">
        <f>'Dane wejściowe'!K41</f>
        <v/>
      </c>
      <c r="N16" s="135" t="str">
        <f>'Dane wejściowe'!L41</f>
        <v/>
      </c>
      <c r="P16" s="95">
        <f t="shared" si="6"/>
        <v>0</v>
      </c>
      <c r="Q16" s="95">
        <f t="shared" si="3"/>
        <v>0</v>
      </c>
      <c r="R16" s="95">
        <f t="shared" si="3"/>
        <v>0</v>
      </c>
      <c r="S16" s="95">
        <f t="shared" si="3"/>
        <v>0</v>
      </c>
      <c r="T16" s="95">
        <f t="shared" si="3"/>
        <v>0</v>
      </c>
      <c r="U16" s="95">
        <f t="shared" si="3"/>
        <v>0</v>
      </c>
      <c r="W16" s="95">
        <f t="shared" si="7"/>
        <v>0</v>
      </c>
      <c r="X16" s="95">
        <f t="shared" si="4"/>
        <v>0</v>
      </c>
      <c r="Y16" s="95">
        <f t="shared" si="4"/>
        <v>0</v>
      </c>
      <c r="Z16" s="95">
        <f t="shared" si="4"/>
        <v>0</v>
      </c>
      <c r="AA16" s="95">
        <f t="shared" si="4"/>
        <v>0</v>
      </c>
      <c r="AB16" s="95">
        <f t="shared" si="4"/>
        <v>0</v>
      </c>
      <c r="AD16" s="95">
        <f t="shared" si="8"/>
        <v>0</v>
      </c>
      <c r="AE16" s="95">
        <f t="shared" si="8"/>
        <v>0</v>
      </c>
      <c r="AF16" s="95">
        <f t="shared" si="8"/>
        <v>0</v>
      </c>
      <c r="AG16" s="95">
        <f t="shared" si="8"/>
        <v>0</v>
      </c>
      <c r="AH16" s="95">
        <f t="shared" si="8"/>
        <v>0</v>
      </c>
      <c r="AI16" s="95">
        <f t="shared" si="8"/>
        <v>0</v>
      </c>
    </row>
    <row r="17" spans="4:35" ht="17" hidden="1" thickBot="1" x14ac:dyDescent="0.25">
      <c r="D17" s="101" t="str">
        <f>Podmioty!B31</f>
        <v/>
      </c>
      <c r="E17" s="103">
        <f>'Dane wejściowe'!C42</f>
        <v>0</v>
      </c>
      <c r="F17" s="211">
        <f>'Dane wejściowe'!D42</f>
        <v>0</v>
      </c>
      <c r="G17" s="103">
        <f>'Dane wejściowe'!E42</f>
        <v>0</v>
      </c>
      <c r="H17" s="103" t="str">
        <f>'Dane wejściowe'!F42</f>
        <v/>
      </c>
      <c r="I17" s="138" t="str">
        <f>'Dane wejściowe'!G42</f>
        <v/>
      </c>
      <c r="J17" s="138" t="str">
        <f>'Dane wejściowe'!H42</f>
        <v/>
      </c>
      <c r="K17" s="138" t="str">
        <f>'Dane wejściowe'!I42</f>
        <v/>
      </c>
      <c r="L17" s="138" t="str">
        <f>'Dane wejściowe'!J42</f>
        <v/>
      </c>
      <c r="M17" s="138" t="str">
        <f>'Dane wejściowe'!K42</f>
        <v/>
      </c>
      <c r="N17" s="139" t="str">
        <f>'Dane wejściowe'!L42</f>
        <v/>
      </c>
      <c r="P17" s="95">
        <f t="shared" si="6"/>
        <v>0</v>
      </c>
      <c r="Q17" s="95">
        <f t="shared" si="3"/>
        <v>0</v>
      </c>
      <c r="R17" s="95">
        <f t="shared" si="3"/>
        <v>0</v>
      </c>
      <c r="S17" s="95">
        <f t="shared" si="3"/>
        <v>0</v>
      </c>
      <c r="T17" s="95">
        <f t="shared" si="3"/>
        <v>0</v>
      </c>
      <c r="U17" s="95">
        <f t="shared" si="3"/>
        <v>0</v>
      </c>
      <c r="W17" s="95">
        <f t="shared" si="7"/>
        <v>0</v>
      </c>
      <c r="X17" s="95">
        <f t="shared" si="4"/>
        <v>0</v>
      </c>
      <c r="Y17" s="95">
        <f t="shared" si="4"/>
        <v>0</v>
      </c>
      <c r="Z17" s="95">
        <f t="shared" si="4"/>
        <v>0</v>
      </c>
      <c r="AA17" s="95">
        <f t="shared" si="4"/>
        <v>0</v>
      </c>
      <c r="AB17" s="95">
        <f t="shared" si="4"/>
        <v>0</v>
      </c>
      <c r="AD17" s="95">
        <f t="shared" si="8"/>
        <v>0</v>
      </c>
      <c r="AE17" s="95">
        <f t="shared" si="8"/>
        <v>0</v>
      </c>
      <c r="AF17" s="95">
        <f t="shared" si="8"/>
        <v>0</v>
      </c>
      <c r="AG17" s="95">
        <f t="shared" si="8"/>
        <v>0</v>
      </c>
      <c r="AH17" s="95">
        <f t="shared" si="8"/>
        <v>0</v>
      </c>
      <c r="AI17" s="95">
        <f t="shared" si="8"/>
        <v>0</v>
      </c>
    </row>
    <row r="18" spans="4:35" hidden="1" x14ac:dyDescent="0.2">
      <c r="I18" s="104"/>
      <c r="O18" s="183" t="s">
        <v>390</v>
      </c>
      <c r="P18" s="174">
        <f>SUM(P3:P17)</f>
        <v>0</v>
      </c>
      <c r="Q18" s="174">
        <f t="shared" ref="Q18:U18" si="9">SUM(Q3:Q17)</f>
        <v>0</v>
      </c>
      <c r="R18" s="174">
        <f t="shared" si="9"/>
        <v>0</v>
      </c>
      <c r="S18" s="174">
        <f t="shared" si="9"/>
        <v>0</v>
      </c>
      <c r="T18" s="174">
        <f t="shared" si="9"/>
        <v>0</v>
      </c>
      <c r="U18" s="174">
        <f t="shared" si="9"/>
        <v>0</v>
      </c>
      <c r="V18" s="174" t="s">
        <v>391</v>
      </c>
      <c r="W18" s="174">
        <f>SUM(W3:W17)</f>
        <v>0</v>
      </c>
      <c r="X18" s="174">
        <f t="shared" ref="X18:AB18" si="10">SUM(X3:X17)</f>
        <v>0</v>
      </c>
      <c r="Y18" s="174">
        <f t="shared" si="10"/>
        <v>0</v>
      </c>
      <c r="Z18" s="174">
        <f t="shared" si="10"/>
        <v>0</v>
      </c>
      <c r="AA18" s="174">
        <f t="shared" si="10"/>
        <v>0</v>
      </c>
      <c r="AB18" s="174">
        <f t="shared" si="10"/>
        <v>0</v>
      </c>
      <c r="AC18" s="174" t="s">
        <v>392</v>
      </c>
      <c r="AD18" s="174">
        <f>SUM(AD3:AD17)</f>
        <v>0</v>
      </c>
      <c r="AE18" s="174">
        <f t="shared" ref="AE18:AI18" si="11">SUM(AE3:AE17)</f>
        <v>0</v>
      </c>
      <c r="AF18" s="174">
        <f t="shared" si="11"/>
        <v>0</v>
      </c>
      <c r="AG18" s="174">
        <f t="shared" si="11"/>
        <v>0</v>
      </c>
      <c r="AH18" s="174">
        <f t="shared" si="11"/>
        <v>0</v>
      </c>
      <c r="AI18" s="174">
        <f t="shared" si="11"/>
        <v>0</v>
      </c>
    </row>
    <row r="19" spans="4:35" hidden="1" x14ac:dyDescent="0.2">
      <c r="D19" s="133"/>
      <c r="E19" s="133"/>
      <c r="F19" s="212"/>
      <c r="O19" s="95" t="s">
        <v>395</v>
      </c>
      <c r="P19" s="95">
        <f>SUM(P18:U18)</f>
        <v>0</v>
      </c>
      <c r="V19" s="95" t="s">
        <v>395</v>
      </c>
      <c r="W19" s="95">
        <f>SUM(W18:AB18)</f>
        <v>0</v>
      </c>
      <c r="AC19" s="95" t="s">
        <v>395</v>
      </c>
      <c r="AD19" s="95">
        <f>SUM(AD18:AI18)</f>
        <v>0</v>
      </c>
    </row>
    <row r="20" spans="4:35" hidden="1" x14ac:dyDescent="0.2">
      <c r="D20" s="133"/>
      <c r="E20" s="133"/>
      <c r="F20" s="212"/>
      <c r="P20" s="95" t="b">
        <f>P19=I40</f>
        <v>1</v>
      </c>
      <c r="W20" s="95" t="b">
        <f>W19=I40</f>
        <v>1</v>
      </c>
      <c r="AD20" s="95" t="b">
        <f>AD19=J40</f>
        <v>1</v>
      </c>
    </row>
    <row r="21" spans="4:35" hidden="1" x14ac:dyDescent="0.2">
      <c r="D21" s="133"/>
      <c r="E21" s="133"/>
      <c r="F21" s="212"/>
    </row>
    <row r="22" spans="4:35" hidden="1" x14ac:dyDescent="0.2">
      <c r="D22" s="133"/>
      <c r="E22" s="133"/>
      <c r="F22" s="212"/>
    </row>
    <row r="23" spans="4:35" hidden="1" x14ac:dyDescent="0.2">
      <c r="D23" s="133"/>
      <c r="E23" s="133"/>
      <c r="F23" s="212"/>
    </row>
    <row r="24" spans="4:35" hidden="1" x14ac:dyDescent="0.2">
      <c r="D24" s="133"/>
      <c r="E24" s="133"/>
      <c r="F24" s="212"/>
    </row>
    <row r="25" spans="4:35" hidden="1" x14ac:dyDescent="0.2">
      <c r="D25" s="133"/>
      <c r="E25" s="133"/>
      <c r="F25" s="212"/>
    </row>
    <row r="26" spans="4:35" hidden="1" x14ac:dyDescent="0.2">
      <c r="D26" s="133"/>
      <c r="E26" s="133"/>
      <c r="F26" s="212"/>
    </row>
    <row r="27" spans="4:35" hidden="1" x14ac:dyDescent="0.2">
      <c r="D27" s="133"/>
      <c r="E27" s="133"/>
      <c r="F27" s="212"/>
    </row>
    <row r="28" spans="4:35" hidden="1" x14ac:dyDescent="0.2">
      <c r="D28" s="133"/>
      <c r="E28" s="133"/>
      <c r="F28" s="212"/>
    </row>
    <row r="29" spans="4:35" hidden="1" x14ac:dyDescent="0.2">
      <c r="D29" s="133"/>
      <c r="E29" s="133"/>
      <c r="F29" s="212"/>
    </row>
    <row r="30" spans="4:35" hidden="1" x14ac:dyDescent="0.2">
      <c r="D30" s="133"/>
      <c r="E30" s="133"/>
      <c r="F30" s="212"/>
    </row>
    <row r="31" spans="4:35" ht="26" hidden="1" customHeight="1" x14ac:dyDescent="0.2">
      <c r="D31" s="133"/>
      <c r="E31" s="133"/>
      <c r="F31" s="212"/>
    </row>
    <row r="32" spans="4:35" ht="39" hidden="1" customHeight="1" x14ac:dyDescent="0.2">
      <c r="D32" s="133"/>
      <c r="E32" s="133"/>
      <c r="F32" s="212"/>
    </row>
    <row r="33" spans="1:19" s="140" customFormat="1" ht="24" x14ac:dyDescent="0.2">
      <c r="B33" s="96" t="s">
        <v>117</v>
      </c>
      <c r="C33" s="96"/>
      <c r="D33" s="141" t="s">
        <v>246</v>
      </c>
      <c r="E33" s="141"/>
      <c r="F33" s="213"/>
      <c r="G33" s="95"/>
      <c r="H33" s="95"/>
      <c r="I33" s="95"/>
      <c r="J33" s="95"/>
      <c r="K33" s="95"/>
      <c r="L33" s="95"/>
      <c r="M33" s="95"/>
      <c r="N33" s="95"/>
    </row>
    <row r="34" spans="1:19" x14ac:dyDescent="0.2">
      <c r="D34" s="133"/>
      <c r="E34" s="133"/>
      <c r="F34" s="212"/>
      <c r="G34" s="133"/>
    </row>
    <row r="35" spans="1:19" ht="24" x14ac:dyDescent="0.2">
      <c r="A35" s="97"/>
      <c r="B35" s="143" t="s">
        <v>69</v>
      </c>
      <c r="C35" s="143"/>
      <c r="D35" s="98" t="s">
        <v>9</v>
      </c>
      <c r="E35" s="98"/>
      <c r="F35" s="208"/>
      <c r="G35" s="133"/>
      <c r="K35" s="144"/>
      <c r="L35" s="144"/>
    </row>
    <row r="36" spans="1:19" ht="24" x14ac:dyDescent="0.2">
      <c r="A36" s="97"/>
      <c r="B36" s="143"/>
      <c r="C36" s="143"/>
      <c r="D36" s="98"/>
      <c r="E36" s="98"/>
      <c r="F36" s="208"/>
      <c r="G36" s="133"/>
      <c r="K36" s="144"/>
      <c r="L36" s="144"/>
    </row>
    <row r="37" spans="1:19" ht="21" x14ac:dyDescent="0.2">
      <c r="B37" s="163" t="s">
        <v>288</v>
      </c>
      <c r="D37" s="133"/>
      <c r="E37" s="133"/>
      <c r="F37" s="212"/>
    </row>
    <row r="38" spans="1:19" x14ac:dyDescent="0.2">
      <c r="A38" s="144"/>
      <c r="D38" s="133"/>
      <c r="E38" s="133"/>
      <c r="F38" s="212"/>
      <c r="J38" s="288" t="s">
        <v>19</v>
      </c>
      <c r="K38" s="288"/>
      <c r="L38" s="288"/>
    </row>
    <row r="39" spans="1:19" ht="52" customHeight="1" x14ac:dyDescent="0.2">
      <c r="A39" s="283" t="s">
        <v>145</v>
      </c>
      <c r="B39" s="146" t="s">
        <v>20</v>
      </c>
      <c r="C39" s="146" t="s">
        <v>410</v>
      </c>
      <c r="D39" s="146" t="s">
        <v>205</v>
      </c>
      <c r="E39" s="146" t="s">
        <v>186</v>
      </c>
      <c r="F39" s="147" t="s">
        <v>235</v>
      </c>
      <c r="G39" s="147" t="s">
        <v>190</v>
      </c>
      <c r="H39" s="100" t="s">
        <v>42</v>
      </c>
      <c r="I39" s="147" t="s">
        <v>236</v>
      </c>
      <c r="J39" s="99" t="s">
        <v>381</v>
      </c>
      <c r="K39" s="145" t="s">
        <v>397</v>
      </c>
      <c r="L39" s="145" t="s">
        <v>382</v>
      </c>
      <c r="M39" s="285" t="s">
        <v>208</v>
      </c>
      <c r="N39" s="286"/>
      <c r="O39" s="286"/>
      <c r="P39" s="287"/>
      <c r="Q39" s="146" t="s">
        <v>21</v>
      </c>
      <c r="R39" s="148" t="s">
        <v>402</v>
      </c>
      <c r="S39" s="289" t="s">
        <v>122</v>
      </c>
    </row>
    <row r="40" spans="1:19" ht="66" customHeight="1" x14ac:dyDescent="0.2">
      <c r="A40" s="284"/>
      <c r="B40" s="149"/>
      <c r="C40" s="150"/>
      <c r="D40" s="150"/>
      <c r="E40" s="150"/>
      <c r="F40" s="214"/>
      <c r="G40" s="150"/>
      <c r="H40" s="223">
        <f>SUM(H41:H85)</f>
        <v>0</v>
      </c>
      <c r="I40" s="223">
        <f>SUM(I41:I85)</f>
        <v>0</v>
      </c>
      <c r="J40" s="223">
        <f t="shared" ref="J40:L40" si="12">SUM(J41:J85)</f>
        <v>0</v>
      </c>
      <c r="K40" s="223">
        <f t="shared" si="12"/>
        <v>0</v>
      </c>
      <c r="L40" s="223">
        <f t="shared" si="12"/>
        <v>0</v>
      </c>
      <c r="M40" s="152" t="s">
        <v>206</v>
      </c>
      <c r="N40" s="152" t="s">
        <v>401</v>
      </c>
      <c r="O40" s="152" t="s">
        <v>210</v>
      </c>
      <c r="P40" s="99" t="s">
        <v>207</v>
      </c>
      <c r="Q40" s="149"/>
      <c r="R40" s="149"/>
      <c r="S40" s="290"/>
    </row>
    <row r="41" spans="1:19" x14ac:dyDescent="0.2">
      <c r="A41" s="153" t="s">
        <v>23</v>
      </c>
      <c r="B41" s="226"/>
      <c r="C41" s="157"/>
      <c r="D41" s="154" t="str">
        <f>IF(C41=0,"",VLOOKUP(C41,$D$3:$F$17,3,0))</f>
        <v/>
      </c>
      <c r="E41" s="149" t="str">
        <f>IF(C41=0,"",$I$2)</f>
        <v/>
      </c>
      <c r="F41" s="215"/>
      <c r="G41" s="155" t="str">
        <f>IF(C41=0,"",$B$1)</f>
        <v/>
      </c>
      <c r="H41" s="216"/>
      <c r="I41" s="216"/>
      <c r="J41" s="156" t="str">
        <f>IF(C41=0,"",IF($G41="nie dotyczy",0,ROUND(G41*I41,2)))</f>
        <v/>
      </c>
      <c r="K41" s="156" t="str">
        <f>IF(C41=0,"",IF(J41=0,0,J41-L41))</f>
        <v/>
      </c>
      <c r="L41" s="156" t="str">
        <f>IF(C41=0,"",IF(J41=0,0,IF(E41=$I$2,ROUND(I41*0.1,2),0)))</f>
        <v/>
      </c>
      <c r="M41" s="125"/>
      <c r="N41" s="166"/>
      <c r="O41" s="167"/>
      <c r="P41" s="226"/>
      <c r="Q41" s="158"/>
      <c r="R41" s="158"/>
      <c r="S41" s="158"/>
    </row>
    <row r="42" spans="1:19" x14ac:dyDescent="0.2">
      <c r="A42" s="153" t="s">
        <v>24</v>
      </c>
      <c r="B42" s="226"/>
      <c r="C42" s="124"/>
      <c r="D42" s="154" t="str">
        <f t="shared" ref="D42:D85" si="13">IF(C42=0,"",VLOOKUP(C42,$D$3:$F$17,3,0))</f>
        <v/>
      </c>
      <c r="E42" s="149" t="str">
        <f t="shared" ref="E42:E85" si="14">IF(C42=0,"",$I$2)</f>
        <v/>
      </c>
      <c r="F42" s="215"/>
      <c r="G42" s="155" t="str">
        <f t="shared" ref="G42:G85" si="15">IF(C42=0,"",$B$1)</f>
        <v/>
      </c>
      <c r="H42" s="216"/>
      <c r="I42" s="216"/>
      <c r="J42" s="156" t="str">
        <f t="shared" ref="J42:J85" si="16">IF(C42=0,"",IF($G42="nie dotyczy",0,ROUND(G42*I42,2)))</f>
        <v/>
      </c>
      <c r="K42" s="156" t="str">
        <f t="shared" ref="K42:K85" si="17">IF(C42=0,"",IF(J42=0,0,J42-L42))</f>
        <v/>
      </c>
      <c r="L42" s="156" t="str">
        <f t="shared" ref="L42:L85" si="18">IF(C42=0,"",IF(J42=0,0,IF(E42=$I$2,ROUND(I42*0.1,2),0)))</f>
        <v/>
      </c>
      <c r="M42" s="125"/>
      <c r="N42" s="166"/>
      <c r="O42" s="167"/>
      <c r="P42" s="125"/>
      <c r="Q42" s="125"/>
      <c r="R42" s="125"/>
      <c r="S42" s="125"/>
    </row>
    <row r="43" spans="1:19" x14ac:dyDescent="0.2">
      <c r="A43" s="153" t="s">
        <v>25</v>
      </c>
      <c r="B43" s="226"/>
      <c r="C43" s="124"/>
      <c r="D43" s="154" t="str">
        <f t="shared" si="13"/>
        <v/>
      </c>
      <c r="E43" s="149" t="str">
        <f t="shared" si="14"/>
        <v/>
      </c>
      <c r="F43" s="215"/>
      <c r="G43" s="155" t="str">
        <f t="shared" si="15"/>
        <v/>
      </c>
      <c r="H43" s="216"/>
      <c r="I43" s="216"/>
      <c r="J43" s="156" t="str">
        <f t="shared" si="16"/>
        <v/>
      </c>
      <c r="K43" s="156" t="str">
        <f t="shared" si="17"/>
        <v/>
      </c>
      <c r="L43" s="156" t="str">
        <f t="shared" si="18"/>
        <v/>
      </c>
      <c r="M43" s="125"/>
      <c r="N43" s="166"/>
      <c r="O43" s="167"/>
      <c r="P43" s="226"/>
      <c r="Q43" s="125"/>
      <c r="R43" s="125"/>
      <c r="S43" s="125"/>
    </row>
    <row r="44" spans="1:19" x14ac:dyDescent="0.2">
      <c r="A44" s="153" t="s">
        <v>26</v>
      </c>
      <c r="B44" s="125"/>
      <c r="C44" s="124"/>
      <c r="D44" s="154" t="str">
        <f t="shared" si="13"/>
        <v/>
      </c>
      <c r="E44" s="149" t="str">
        <f t="shared" si="14"/>
        <v/>
      </c>
      <c r="F44" s="215"/>
      <c r="G44" s="155" t="str">
        <f t="shared" si="15"/>
        <v/>
      </c>
      <c r="H44" s="216"/>
      <c r="I44" s="216"/>
      <c r="J44" s="156" t="str">
        <f t="shared" si="16"/>
        <v/>
      </c>
      <c r="K44" s="156" t="str">
        <f t="shared" si="17"/>
        <v/>
      </c>
      <c r="L44" s="156" t="str">
        <f t="shared" si="18"/>
        <v/>
      </c>
      <c r="M44" s="125"/>
      <c r="N44" s="166"/>
      <c r="O44" s="167"/>
      <c r="P44" s="125"/>
      <c r="Q44" s="125"/>
      <c r="R44" s="125"/>
      <c r="S44" s="125"/>
    </row>
    <row r="45" spans="1:19" x14ac:dyDescent="0.2">
      <c r="A45" s="153" t="s">
        <v>27</v>
      </c>
      <c r="B45" s="125"/>
      <c r="C45" s="157"/>
      <c r="D45" s="154" t="str">
        <f t="shared" si="13"/>
        <v/>
      </c>
      <c r="E45" s="149" t="str">
        <f t="shared" si="14"/>
        <v/>
      </c>
      <c r="F45" s="215"/>
      <c r="G45" s="155" t="str">
        <f t="shared" si="15"/>
        <v/>
      </c>
      <c r="H45" s="216"/>
      <c r="I45" s="216"/>
      <c r="J45" s="156" t="str">
        <f t="shared" si="16"/>
        <v/>
      </c>
      <c r="K45" s="156" t="str">
        <f t="shared" si="17"/>
        <v/>
      </c>
      <c r="L45" s="156" t="str">
        <f t="shared" si="18"/>
        <v/>
      </c>
      <c r="M45" s="125"/>
      <c r="N45" s="159"/>
      <c r="O45" s="167"/>
      <c r="P45" s="125"/>
      <c r="Q45" s="125"/>
      <c r="R45" s="125"/>
      <c r="S45" s="125"/>
    </row>
    <row r="46" spans="1:19" x14ac:dyDescent="0.2">
      <c r="A46" s="153" t="s">
        <v>28</v>
      </c>
      <c r="B46" s="125"/>
      <c r="C46" s="157"/>
      <c r="D46" s="154" t="str">
        <f t="shared" si="13"/>
        <v/>
      </c>
      <c r="E46" s="149" t="str">
        <f t="shared" si="14"/>
        <v/>
      </c>
      <c r="F46" s="215"/>
      <c r="G46" s="155" t="str">
        <f t="shared" si="15"/>
        <v/>
      </c>
      <c r="H46" s="216"/>
      <c r="I46" s="216"/>
      <c r="J46" s="156" t="str">
        <f t="shared" si="16"/>
        <v/>
      </c>
      <c r="K46" s="156" t="str">
        <f t="shared" si="17"/>
        <v/>
      </c>
      <c r="L46" s="156" t="str">
        <f t="shared" si="18"/>
        <v/>
      </c>
      <c r="M46" s="125"/>
      <c r="N46" s="159"/>
      <c r="O46" s="167"/>
      <c r="P46" s="125"/>
      <c r="Q46" s="125"/>
      <c r="R46" s="125"/>
      <c r="S46" s="125"/>
    </row>
    <row r="47" spans="1:19" x14ac:dyDescent="0.2">
      <c r="A47" s="153" t="s">
        <v>29</v>
      </c>
      <c r="B47" s="125"/>
      <c r="C47" s="124"/>
      <c r="D47" s="154" t="str">
        <f t="shared" si="13"/>
        <v/>
      </c>
      <c r="E47" s="149" t="str">
        <f t="shared" si="14"/>
        <v/>
      </c>
      <c r="F47" s="215"/>
      <c r="G47" s="155" t="str">
        <f t="shared" si="15"/>
        <v/>
      </c>
      <c r="H47" s="216"/>
      <c r="I47" s="216"/>
      <c r="J47" s="156" t="str">
        <f t="shared" si="16"/>
        <v/>
      </c>
      <c r="K47" s="156" t="str">
        <f t="shared" si="17"/>
        <v/>
      </c>
      <c r="L47" s="156" t="str">
        <f t="shared" si="18"/>
        <v/>
      </c>
      <c r="M47" s="125"/>
      <c r="N47" s="159"/>
      <c r="O47" s="167"/>
      <c r="P47" s="125"/>
      <c r="Q47" s="125"/>
      <c r="R47" s="125"/>
      <c r="S47" s="125"/>
    </row>
    <row r="48" spans="1:19" x14ac:dyDescent="0.2">
      <c r="A48" s="153" t="s">
        <v>30</v>
      </c>
      <c r="B48" s="125"/>
      <c r="C48" s="157"/>
      <c r="D48" s="154" t="str">
        <f t="shared" si="13"/>
        <v/>
      </c>
      <c r="E48" s="149" t="str">
        <f t="shared" si="14"/>
        <v/>
      </c>
      <c r="F48" s="215"/>
      <c r="G48" s="155" t="str">
        <f t="shared" si="15"/>
        <v/>
      </c>
      <c r="H48" s="216"/>
      <c r="I48" s="216"/>
      <c r="J48" s="156" t="str">
        <f t="shared" si="16"/>
        <v/>
      </c>
      <c r="K48" s="156" t="str">
        <f t="shared" si="17"/>
        <v/>
      </c>
      <c r="L48" s="156" t="str">
        <f t="shared" si="18"/>
        <v/>
      </c>
      <c r="M48" s="125"/>
      <c r="N48" s="159"/>
      <c r="O48" s="167"/>
      <c r="P48" s="125"/>
      <c r="Q48" s="125"/>
      <c r="R48" s="125"/>
      <c r="S48" s="125"/>
    </row>
    <row r="49" spans="1:19" x14ac:dyDescent="0.2">
      <c r="A49" s="153" t="s">
        <v>31</v>
      </c>
      <c r="B49" s="125"/>
      <c r="C49" s="124"/>
      <c r="D49" s="154" t="str">
        <f t="shared" si="13"/>
        <v/>
      </c>
      <c r="E49" s="149" t="str">
        <f t="shared" si="14"/>
        <v/>
      </c>
      <c r="F49" s="215"/>
      <c r="G49" s="155" t="str">
        <f t="shared" si="15"/>
        <v/>
      </c>
      <c r="H49" s="216"/>
      <c r="I49" s="216"/>
      <c r="J49" s="156" t="str">
        <f t="shared" si="16"/>
        <v/>
      </c>
      <c r="K49" s="156" t="str">
        <f t="shared" si="17"/>
        <v/>
      </c>
      <c r="L49" s="156" t="str">
        <f t="shared" si="18"/>
        <v/>
      </c>
      <c r="M49" s="125"/>
      <c r="N49" s="159"/>
      <c r="O49" s="167"/>
      <c r="P49" s="125"/>
      <c r="Q49" s="125"/>
      <c r="R49" s="125"/>
      <c r="S49" s="125"/>
    </row>
    <row r="50" spans="1:19" x14ac:dyDescent="0.2">
      <c r="A50" s="153" t="s">
        <v>32</v>
      </c>
      <c r="B50" s="125"/>
      <c r="C50" s="157"/>
      <c r="D50" s="154" t="str">
        <f t="shared" si="13"/>
        <v/>
      </c>
      <c r="E50" s="149" t="str">
        <f t="shared" si="14"/>
        <v/>
      </c>
      <c r="F50" s="215"/>
      <c r="G50" s="155" t="str">
        <f t="shared" si="15"/>
        <v/>
      </c>
      <c r="H50" s="216"/>
      <c r="I50" s="216"/>
      <c r="J50" s="156" t="str">
        <f t="shared" si="16"/>
        <v/>
      </c>
      <c r="K50" s="156" t="str">
        <f t="shared" si="17"/>
        <v/>
      </c>
      <c r="L50" s="156" t="str">
        <f t="shared" si="18"/>
        <v/>
      </c>
      <c r="M50" s="125"/>
      <c r="N50" s="159"/>
      <c r="O50" s="167"/>
      <c r="P50" s="125"/>
      <c r="Q50" s="125"/>
      <c r="R50" s="125"/>
      <c r="S50" s="125"/>
    </row>
    <row r="51" spans="1:19" x14ac:dyDescent="0.2">
      <c r="A51" s="153" t="s">
        <v>33</v>
      </c>
      <c r="B51" s="125"/>
      <c r="C51" s="157"/>
      <c r="D51" s="154" t="str">
        <f t="shared" si="13"/>
        <v/>
      </c>
      <c r="E51" s="149" t="str">
        <f t="shared" si="14"/>
        <v/>
      </c>
      <c r="F51" s="215"/>
      <c r="G51" s="155" t="str">
        <f t="shared" si="15"/>
        <v/>
      </c>
      <c r="H51" s="216"/>
      <c r="I51" s="216"/>
      <c r="J51" s="156" t="str">
        <f t="shared" si="16"/>
        <v/>
      </c>
      <c r="K51" s="156" t="str">
        <f t="shared" si="17"/>
        <v/>
      </c>
      <c r="L51" s="156" t="str">
        <f t="shared" si="18"/>
        <v/>
      </c>
      <c r="M51" s="125"/>
      <c r="N51" s="159"/>
      <c r="O51" s="167"/>
      <c r="P51" s="125"/>
      <c r="Q51" s="125"/>
      <c r="R51" s="125"/>
      <c r="S51" s="125"/>
    </row>
    <row r="52" spans="1:19" x14ac:dyDescent="0.2">
      <c r="A52" s="153" t="s">
        <v>34</v>
      </c>
      <c r="B52" s="125"/>
      <c r="C52" s="124"/>
      <c r="D52" s="154" t="str">
        <f t="shared" si="13"/>
        <v/>
      </c>
      <c r="E52" s="149" t="str">
        <f t="shared" si="14"/>
        <v/>
      </c>
      <c r="F52" s="215"/>
      <c r="G52" s="155" t="str">
        <f t="shared" si="15"/>
        <v/>
      </c>
      <c r="H52" s="216"/>
      <c r="I52" s="216"/>
      <c r="J52" s="156" t="str">
        <f t="shared" si="16"/>
        <v/>
      </c>
      <c r="K52" s="156" t="str">
        <f t="shared" si="17"/>
        <v/>
      </c>
      <c r="L52" s="156" t="str">
        <f t="shared" si="18"/>
        <v/>
      </c>
      <c r="M52" s="125"/>
      <c r="N52" s="159"/>
      <c r="O52" s="167"/>
      <c r="P52" s="125"/>
      <c r="Q52" s="125"/>
      <c r="R52" s="125"/>
      <c r="S52" s="125"/>
    </row>
    <row r="53" spans="1:19" x14ac:dyDescent="0.2">
      <c r="A53" s="153" t="s">
        <v>71</v>
      </c>
      <c r="B53" s="125"/>
      <c r="C53" s="157"/>
      <c r="D53" s="154" t="str">
        <f t="shared" si="13"/>
        <v/>
      </c>
      <c r="E53" s="149" t="str">
        <f t="shared" si="14"/>
        <v/>
      </c>
      <c r="F53" s="215"/>
      <c r="G53" s="155" t="str">
        <f t="shared" si="15"/>
        <v/>
      </c>
      <c r="H53" s="216"/>
      <c r="I53" s="216"/>
      <c r="J53" s="156" t="str">
        <f t="shared" si="16"/>
        <v/>
      </c>
      <c r="K53" s="156" t="str">
        <f t="shared" si="17"/>
        <v/>
      </c>
      <c r="L53" s="156" t="str">
        <f t="shared" si="18"/>
        <v/>
      </c>
      <c r="M53" s="125"/>
      <c r="N53" s="159"/>
      <c r="O53" s="167"/>
      <c r="P53" s="125"/>
      <c r="Q53" s="125"/>
      <c r="R53" s="125"/>
      <c r="S53" s="125"/>
    </row>
    <row r="54" spans="1:19" x14ac:dyDescent="0.2">
      <c r="A54" s="153" t="s">
        <v>72</v>
      </c>
      <c r="B54" s="125"/>
      <c r="C54" s="124"/>
      <c r="D54" s="154" t="str">
        <f t="shared" si="13"/>
        <v/>
      </c>
      <c r="E54" s="149" t="str">
        <f t="shared" si="14"/>
        <v/>
      </c>
      <c r="F54" s="215"/>
      <c r="G54" s="155" t="str">
        <f t="shared" si="15"/>
        <v/>
      </c>
      <c r="H54" s="216"/>
      <c r="I54" s="216"/>
      <c r="J54" s="156" t="str">
        <f t="shared" si="16"/>
        <v/>
      </c>
      <c r="K54" s="156" t="str">
        <f t="shared" si="17"/>
        <v/>
      </c>
      <c r="L54" s="156" t="str">
        <f t="shared" si="18"/>
        <v/>
      </c>
      <c r="M54" s="125"/>
      <c r="N54" s="159"/>
      <c r="O54" s="167"/>
      <c r="P54" s="125"/>
      <c r="Q54" s="125"/>
      <c r="R54" s="125"/>
      <c r="S54" s="125"/>
    </row>
    <row r="55" spans="1:19" x14ac:dyDescent="0.2">
      <c r="A55" s="153" t="s">
        <v>73</v>
      </c>
      <c r="B55" s="125"/>
      <c r="C55" s="157"/>
      <c r="D55" s="154" t="str">
        <f t="shared" si="13"/>
        <v/>
      </c>
      <c r="E55" s="149" t="str">
        <f t="shared" si="14"/>
        <v/>
      </c>
      <c r="F55" s="215"/>
      <c r="G55" s="155" t="str">
        <f t="shared" si="15"/>
        <v/>
      </c>
      <c r="H55" s="216"/>
      <c r="I55" s="216"/>
      <c r="J55" s="156" t="str">
        <f t="shared" si="16"/>
        <v/>
      </c>
      <c r="K55" s="156" t="str">
        <f t="shared" si="17"/>
        <v/>
      </c>
      <c r="L55" s="156" t="str">
        <f t="shared" si="18"/>
        <v/>
      </c>
      <c r="M55" s="125"/>
      <c r="N55" s="159"/>
      <c r="O55" s="167"/>
      <c r="P55" s="125"/>
      <c r="Q55" s="125"/>
      <c r="R55" s="125"/>
      <c r="S55" s="125"/>
    </row>
    <row r="56" spans="1:19" x14ac:dyDescent="0.2">
      <c r="A56" s="153" t="s">
        <v>74</v>
      </c>
      <c r="B56" s="125"/>
      <c r="C56" s="157"/>
      <c r="D56" s="154" t="str">
        <f t="shared" si="13"/>
        <v/>
      </c>
      <c r="E56" s="149" t="str">
        <f t="shared" si="14"/>
        <v/>
      </c>
      <c r="F56" s="215"/>
      <c r="G56" s="155" t="str">
        <f t="shared" si="15"/>
        <v/>
      </c>
      <c r="H56" s="216"/>
      <c r="I56" s="216"/>
      <c r="J56" s="156" t="str">
        <f t="shared" si="16"/>
        <v/>
      </c>
      <c r="K56" s="156" t="str">
        <f t="shared" si="17"/>
        <v/>
      </c>
      <c r="L56" s="156" t="str">
        <f t="shared" si="18"/>
        <v/>
      </c>
      <c r="M56" s="125"/>
      <c r="N56" s="159"/>
      <c r="O56" s="167"/>
      <c r="P56" s="125"/>
      <c r="Q56" s="125"/>
      <c r="R56" s="125"/>
      <c r="S56" s="125"/>
    </row>
    <row r="57" spans="1:19" x14ac:dyDescent="0.2">
      <c r="A57" s="153" t="s">
        <v>75</v>
      </c>
      <c r="B57" s="125"/>
      <c r="C57" s="157"/>
      <c r="D57" s="154" t="str">
        <f t="shared" si="13"/>
        <v/>
      </c>
      <c r="E57" s="149" t="str">
        <f t="shared" si="14"/>
        <v/>
      </c>
      <c r="F57" s="215"/>
      <c r="G57" s="155" t="str">
        <f t="shared" si="15"/>
        <v/>
      </c>
      <c r="H57" s="216"/>
      <c r="I57" s="216"/>
      <c r="J57" s="156" t="str">
        <f t="shared" si="16"/>
        <v/>
      </c>
      <c r="K57" s="156" t="str">
        <f t="shared" si="17"/>
        <v/>
      </c>
      <c r="L57" s="156" t="str">
        <f t="shared" si="18"/>
        <v/>
      </c>
      <c r="M57" s="125"/>
      <c r="N57" s="159"/>
      <c r="O57" s="167"/>
      <c r="P57" s="125"/>
      <c r="Q57" s="125"/>
      <c r="R57" s="125"/>
      <c r="S57" s="125"/>
    </row>
    <row r="58" spans="1:19" x14ac:dyDescent="0.2">
      <c r="A58" s="153" t="s">
        <v>76</v>
      </c>
      <c r="B58" s="125"/>
      <c r="C58" s="157"/>
      <c r="D58" s="154" t="str">
        <f t="shared" si="13"/>
        <v/>
      </c>
      <c r="E58" s="149" t="str">
        <f t="shared" si="14"/>
        <v/>
      </c>
      <c r="F58" s="215"/>
      <c r="G58" s="155" t="str">
        <f t="shared" si="15"/>
        <v/>
      </c>
      <c r="H58" s="216"/>
      <c r="I58" s="216"/>
      <c r="J58" s="156" t="str">
        <f t="shared" si="16"/>
        <v/>
      </c>
      <c r="K58" s="156" t="str">
        <f t="shared" si="17"/>
        <v/>
      </c>
      <c r="L58" s="156" t="str">
        <f t="shared" si="18"/>
        <v/>
      </c>
      <c r="M58" s="125"/>
      <c r="N58" s="159"/>
      <c r="O58" s="167"/>
      <c r="P58" s="125"/>
      <c r="Q58" s="125"/>
      <c r="R58" s="125"/>
      <c r="S58" s="125"/>
    </row>
    <row r="59" spans="1:19" x14ac:dyDescent="0.2">
      <c r="A59" s="153" t="s">
        <v>77</v>
      </c>
      <c r="B59" s="125"/>
      <c r="C59" s="157"/>
      <c r="D59" s="154" t="str">
        <f t="shared" si="13"/>
        <v/>
      </c>
      <c r="E59" s="149" t="str">
        <f t="shared" si="14"/>
        <v/>
      </c>
      <c r="F59" s="215"/>
      <c r="G59" s="155" t="str">
        <f t="shared" si="15"/>
        <v/>
      </c>
      <c r="H59" s="216"/>
      <c r="I59" s="216"/>
      <c r="J59" s="156" t="str">
        <f t="shared" si="16"/>
        <v/>
      </c>
      <c r="K59" s="156" t="str">
        <f t="shared" si="17"/>
        <v/>
      </c>
      <c r="L59" s="156" t="str">
        <f t="shared" si="18"/>
        <v/>
      </c>
      <c r="M59" s="125"/>
      <c r="N59" s="159"/>
      <c r="O59" s="167"/>
      <c r="P59" s="125"/>
      <c r="Q59" s="125"/>
      <c r="R59" s="125"/>
      <c r="S59" s="125"/>
    </row>
    <row r="60" spans="1:19" x14ac:dyDescent="0.2">
      <c r="A60" s="153" t="s">
        <v>78</v>
      </c>
      <c r="B60" s="125"/>
      <c r="C60" s="157"/>
      <c r="D60" s="154" t="str">
        <f t="shared" si="13"/>
        <v/>
      </c>
      <c r="E60" s="149" t="str">
        <f t="shared" si="14"/>
        <v/>
      </c>
      <c r="F60" s="215"/>
      <c r="G60" s="155" t="str">
        <f t="shared" si="15"/>
        <v/>
      </c>
      <c r="H60" s="216"/>
      <c r="I60" s="216"/>
      <c r="J60" s="156" t="str">
        <f t="shared" si="16"/>
        <v/>
      </c>
      <c r="K60" s="156" t="str">
        <f t="shared" si="17"/>
        <v/>
      </c>
      <c r="L60" s="156" t="str">
        <f t="shared" si="18"/>
        <v/>
      </c>
      <c r="M60" s="125"/>
      <c r="N60" s="159"/>
      <c r="O60" s="167"/>
      <c r="P60" s="125"/>
      <c r="Q60" s="125"/>
      <c r="R60" s="125"/>
      <c r="S60" s="125"/>
    </row>
    <row r="61" spans="1:19" x14ac:dyDescent="0.2">
      <c r="A61" s="153" t="s">
        <v>79</v>
      </c>
      <c r="B61" s="125"/>
      <c r="C61" s="157"/>
      <c r="D61" s="154" t="str">
        <f t="shared" si="13"/>
        <v/>
      </c>
      <c r="E61" s="149" t="str">
        <f t="shared" si="14"/>
        <v/>
      </c>
      <c r="F61" s="215"/>
      <c r="G61" s="155" t="str">
        <f t="shared" si="15"/>
        <v/>
      </c>
      <c r="H61" s="216"/>
      <c r="I61" s="216"/>
      <c r="J61" s="156" t="str">
        <f t="shared" si="16"/>
        <v/>
      </c>
      <c r="K61" s="156" t="str">
        <f t="shared" si="17"/>
        <v/>
      </c>
      <c r="L61" s="156" t="str">
        <f t="shared" si="18"/>
        <v/>
      </c>
      <c r="M61" s="125"/>
      <c r="N61" s="159"/>
      <c r="O61" s="167"/>
      <c r="P61" s="125"/>
      <c r="Q61" s="125"/>
      <c r="R61" s="125"/>
      <c r="S61" s="125"/>
    </row>
    <row r="62" spans="1:19" x14ac:dyDescent="0.2">
      <c r="A62" s="153" t="s">
        <v>214</v>
      </c>
      <c r="B62" s="125"/>
      <c r="C62" s="157"/>
      <c r="D62" s="154" t="str">
        <f t="shared" si="13"/>
        <v/>
      </c>
      <c r="E62" s="149" t="str">
        <f t="shared" si="14"/>
        <v/>
      </c>
      <c r="F62" s="215"/>
      <c r="G62" s="155" t="str">
        <f t="shared" si="15"/>
        <v/>
      </c>
      <c r="H62" s="216"/>
      <c r="I62" s="216"/>
      <c r="J62" s="156" t="str">
        <f t="shared" si="16"/>
        <v/>
      </c>
      <c r="K62" s="156" t="str">
        <f t="shared" si="17"/>
        <v/>
      </c>
      <c r="L62" s="156" t="str">
        <f t="shared" si="18"/>
        <v/>
      </c>
      <c r="M62" s="125"/>
      <c r="N62" s="159"/>
      <c r="O62" s="167"/>
      <c r="P62" s="125"/>
      <c r="Q62" s="125"/>
      <c r="R62" s="125"/>
      <c r="S62" s="125"/>
    </row>
    <row r="63" spans="1:19" x14ac:dyDescent="0.2">
      <c r="A63" s="153" t="s">
        <v>215</v>
      </c>
      <c r="B63" s="125"/>
      <c r="C63" s="157"/>
      <c r="D63" s="154" t="str">
        <f t="shared" si="13"/>
        <v/>
      </c>
      <c r="E63" s="149" t="str">
        <f t="shared" si="14"/>
        <v/>
      </c>
      <c r="F63" s="215"/>
      <c r="G63" s="155" t="str">
        <f t="shared" si="15"/>
        <v/>
      </c>
      <c r="H63" s="216"/>
      <c r="I63" s="216"/>
      <c r="J63" s="156" t="str">
        <f t="shared" si="16"/>
        <v/>
      </c>
      <c r="K63" s="156" t="str">
        <f t="shared" si="17"/>
        <v/>
      </c>
      <c r="L63" s="156" t="str">
        <f t="shared" si="18"/>
        <v/>
      </c>
      <c r="M63" s="125"/>
      <c r="N63" s="159"/>
      <c r="O63" s="167"/>
      <c r="P63" s="125"/>
      <c r="Q63" s="125"/>
      <c r="R63" s="125"/>
      <c r="S63" s="125"/>
    </row>
    <row r="64" spans="1:19" x14ac:dyDescent="0.2">
      <c r="A64" s="153" t="s">
        <v>216</v>
      </c>
      <c r="B64" s="125"/>
      <c r="C64" s="157"/>
      <c r="D64" s="154" t="str">
        <f t="shared" si="13"/>
        <v/>
      </c>
      <c r="E64" s="149" t="str">
        <f t="shared" si="14"/>
        <v/>
      </c>
      <c r="F64" s="215"/>
      <c r="G64" s="155" t="str">
        <f t="shared" si="15"/>
        <v/>
      </c>
      <c r="H64" s="216"/>
      <c r="I64" s="216"/>
      <c r="J64" s="156" t="str">
        <f t="shared" si="16"/>
        <v/>
      </c>
      <c r="K64" s="156" t="str">
        <f t="shared" si="17"/>
        <v/>
      </c>
      <c r="L64" s="156" t="str">
        <f t="shared" si="18"/>
        <v/>
      </c>
      <c r="M64" s="125"/>
      <c r="N64" s="159"/>
      <c r="O64" s="167"/>
      <c r="P64" s="125"/>
      <c r="Q64" s="125"/>
      <c r="R64" s="125"/>
      <c r="S64" s="125"/>
    </row>
    <row r="65" spans="1:19" x14ac:dyDescent="0.2">
      <c r="A65" s="153" t="s">
        <v>217</v>
      </c>
      <c r="B65" s="125"/>
      <c r="C65" s="157"/>
      <c r="D65" s="154" t="str">
        <f t="shared" si="13"/>
        <v/>
      </c>
      <c r="E65" s="149" t="str">
        <f t="shared" si="14"/>
        <v/>
      </c>
      <c r="F65" s="215"/>
      <c r="G65" s="155" t="str">
        <f t="shared" si="15"/>
        <v/>
      </c>
      <c r="H65" s="216"/>
      <c r="I65" s="216"/>
      <c r="J65" s="156" t="str">
        <f t="shared" si="16"/>
        <v/>
      </c>
      <c r="K65" s="156" t="str">
        <f t="shared" si="17"/>
        <v/>
      </c>
      <c r="L65" s="156" t="str">
        <f t="shared" si="18"/>
        <v/>
      </c>
      <c r="M65" s="125"/>
      <c r="N65" s="159"/>
      <c r="O65" s="167"/>
      <c r="P65" s="125"/>
      <c r="Q65" s="125"/>
      <c r="R65" s="125"/>
      <c r="S65" s="125"/>
    </row>
    <row r="66" spans="1:19" x14ac:dyDescent="0.2">
      <c r="A66" s="153" t="s">
        <v>218</v>
      </c>
      <c r="B66" s="125"/>
      <c r="C66" s="157"/>
      <c r="D66" s="154" t="str">
        <f t="shared" si="13"/>
        <v/>
      </c>
      <c r="E66" s="149" t="str">
        <f t="shared" si="14"/>
        <v/>
      </c>
      <c r="F66" s="215"/>
      <c r="G66" s="155" t="str">
        <f t="shared" si="15"/>
        <v/>
      </c>
      <c r="H66" s="216"/>
      <c r="I66" s="216"/>
      <c r="J66" s="156" t="str">
        <f t="shared" si="16"/>
        <v/>
      </c>
      <c r="K66" s="156" t="str">
        <f t="shared" si="17"/>
        <v/>
      </c>
      <c r="L66" s="156" t="str">
        <f t="shared" si="18"/>
        <v/>
      </c>
      <c r="M66" s="125"/>
      <c r="N66" s="159"/>
      <c r="O66" s="167"/>
      <c r="P66" s="125"/>
      <c r="Q66" s="125"/>
      <c r="R66" s="125"/>
      <c r="S66" s="125"/>
    </row>
    <row r="67" spans="1:19" x14ac:dyDescent="0.2">
      <c r="A67" s="153" t="s">
        <v>219</v>
      </c>
      <c r="B67" s="125"/>
      <c r="C67" s="157"/>
      <c r="D67" s="154" t="str">
        <f t="shared" si="13"/>
        <v/>
      </c>
      <c r="E67" s="149" t="str">
        <f t="shared" si="14"/>
        <v/>
      </c>
      <c r="F67" s="215"/>
      <c r="G67" s="155" t="str">
        <f t="shared" si="15"/>
        <v/>
      </c>
      <c r="H67" s="216"/>
      <c r="I67" s="216"/>
      <c r="J67" s="156" t="str">
        <f t="shared" si="16"/>
        <v/>
      </c>
      <c r="K67" s="156" t="str">
        <f t="shared" si="17"/>
        <v/>
      </c>
      <c r="L67" s="156" t="str">
        <f t="shared" si="18"/>
        <v/>
      </c>
      <c r="M67" s="125"/>
      <c r="N67" s="159"/>
      <c r="O67" s="167"/>
      <c r="P67" s="125"/>
      <c r="Q67" s="125"/>
      <c r="R67" s="125"/>
      <c r="S67" s="125"/>
    </row>
    <row r="68" spans="1:19" x14ac:dyDescent="0.2">
      <c r="A68" s="153" t="s">
        <v>220</v>
      </c>
      <c r="B68" s="125"/>
      <c r="C68" s="157"/>
      <c r="D68" s="154" t="str">
        <f t="shared" si="13"/>
        <v/>
      </c>
      <c r="E68" s="149" t="str">
        <f t="shared" si="14"/>
        <v/>
      </c>
      <c r="F68" s="215"/>
      <c r="G68" s="155" t="str">
        <f t="shared" si="15"/>
        <v/>
      </c>
      <c r="H68" s="216"/>
      <c r="I68" s="216"/>
      <c r="J68" s="156" t="str">
        <f t="shared" si="16"/>
        <v/>
      </c>
      <c r="K68" s="156" t="str">
        <f t="shared" si="17"/>
        <v/>
      </c>
      <c r="L68" s="156" t="str">
        <f t="shared" si="18"/>
        <v/>
      </c>
      <c r="M68" s="125"/>
      <c r="N68" s="159"/>
      <c r="O68" s="167"/>
      <c r="P68" s="125"/>
      <c r="Q68" s="125"/>
      <c r="R68" s="125"/>
      <c r="S68" s="125"/>
    </row>
    <row r="69" spans="1:19" x14ac:dyDescent="0.2">
      <c r="A69" s="153" t="s">
        <v>221</v>
      </c>
      <c r="B69" s="125"/>
      <c r="C69" s="157"/>
      <c r="D69" s="154" t="str">
        <f t="shared" si="13"/>
        <v/>
      </c>
      <c r="E69" s="149" t="str">
        <f t="shared" si="14"/>
        <v/>
      </c>
      <c r="F69" s="215"/>
      <c r="G69" s="155" t="str">
        <f t="shared" si="15"/>
        <v/>
      </c>
      <c r="H69" s="216"/>
      <c r="I69" s="216"/>
      <c r="J69" s="156" t="str">
        <f t="shared" si="16"/>
        <v/>
      </c>
      <c r="K69" s="156" t="str">
        <f t="shared" si="17"/>
        <v/>
      </c>
      <c r="L69" s="156" t="str">
        <f t="shared" si="18"/>
        <v/>
      </c>
      <c r="M69" s="125"/>
      <c r="N69" s="159"/>
      <c r="O69" s="167"/>
      <c r="P69" s="125"/>
      <c r="Q69" s="125"/>
      <c r="R69" s="125"/>
      <c r="S69" s="125"/>
    </row>
    <row r="70" spans="1:19" x14ac:dyDescent="0.2">
      <c r="A70" s="153" t="s">
        <v>222</v>
      </c>
      <c r="B70" s="125"/>
      <c r="C70" s="157"/>
      <c r="D70" s="154" t="str">
        <f t="shared" si="13"/>
        <v/>
      </c>
      <c r="E70" s="149" t="str">
        <f t="shared" si="14"/>
        <v/>
      </c>
      <c r="F70" s="215"/>
      <c r="G70" s="155" t="str">
        <f t="shared" si="15"/>
        <v/>
      </c>
      <c r="H70" s="216"/>
      <c r="I70" s="216"/>
      <c r="J70" s="156" t="str">
        <f t="shared" si="16"/>
        <v/>
      </c>
      <c r="K70" s="156" t="str">
        <f t="shared" si="17"/>
        <v/>
      </c>
      <c r="L70" s="156" t="str">
        <f t="shared" si="18"/>
        <v/>
      </c>
      <c r="M70" s="125"/>
      <c r="N70" s="159"/>
      <c r="O70" s="167"/>
      <c r="P70" s="125"/>
      <c r="Q70" s="125"/>
      <c r="R70" s="125"/>
      <c r="S70" s="125"/>
    </row>
    <row r="71" spans="1:19" x14ac:dyDescent="0.2">
      <c r="A71" s="153" t="s">
        <v>223</v>
      </c>
      <c r="B71" s="125"/>
      <c r="C71" s="157"/>
      <c r="D71" s="154" t="str">
        <f t="shared" si="13"/>
        <v/>
      </c>
      <c r="E71" s="149" t="str">
        <f t="shared" si="14"/>
        <v/>
      </c>
      <c r="F71" s="215"/>
      <c r="G71" s="155" t="str">
        <f t="shared" si="15"/>
        <v/>
      </c>
      <c r="H71" s="216"/>
      <c r="I71" s="216"/>
      <c r="J71" s="156" t="str">
        <f t="shared" si="16"/>
        <v/>
      </c>
      <c r="K71" s="156" t="str">
        <f t="shared" si="17"/>
        <v/>
      </c>
      <c r="L71" s="156" t="str">
        <f t="shared" si="18"/>
        <v/>
      </c>
      <c r="M71" s="125"/>
      <c r="N71" s="159"/>
      <c r="O71" s="167"/>
      <c r="P71" s="125"/>
      <c r="Q71" s="125"/>
      <c r="R71" s="125"/>
      <c r="S71" s="125"/>
    </row>
    <row r="72" spans="1:19" x14ac:dyDescent="0.2">
      <c r="A72" s="153" t="s">
        <v>224</v>
      </c>
      <c r="B72" s="125"/>
      <c r="C72" s="157"/>
      <c r="D72" s="154" t="str">
        <f t="shared" si="13"/>
        <v/>
      </c>
      <c r="E72" s="149" t="str">
        <f t="shared" si="14"/>
        <v/>
      </c>
      <c r="F72" s="215"/>
      <c r="G72" s="155" t="str">
        <f t="shared" si="15"/>
        <v/>
      </c>
      <c r="H72" s="216"/>
      <c r="I72" s="216"/>
      <c r="J72" s="156" t="str">
        <f t="shared" si="16"/>
        <v/>
      </c>
      <c r="K72" s="156" t="str">
        <f t="shared" si="17"/>
        <v/>
      </c>
      <c r="L72" s="156" t="str">
        <f t="shared" si="18"/>
        <v/>
      </c>
      <c r="M72" s="125"/>
      <c r="N72" s="159"/>
      <c r="O72" s="167"/>
      <c r="P72" s="125"/>
      <c r="Q72" s="125"/>
      <c r="R72" s="125"/>
      <c r="S72" s="125"/>
    </row>
    <row r="73" spans="1:19" x14ac:dyDescent="0.2">
      <c r="A73" s="153" t="s">
        <v>225</v>
      </c>
      <c r="B73" s="125"/>
      <c r="C73" s="157"/>
      <c r="D73" s="154" t="str">
        <f t="shared" si="13"/>
        <v/>
      </c>
      <c r="E73" s="149" t="str">
        <f t="shared" si="14"/>
        <v/>
      </c>
      <c r="F73" s="215"/>
      <c r="G73" s="155" t="str">
        <f t="shared" si="15"/>
        <v/>
      </c>
      <c r="H73" s="216"/>
      <c r="I73" s="216"/>
      <c r="J73" s="156" t="str">
        <f t="shared" si="16"/>
        <v/>
      </c>
      <c r="K73" s="156" t="str">
        <f t="shared" si="17"/>
        <v/>
      </c>
      <c r="L73" s="156" t="str">
        <f t="shared" si="18"/>
        <v/>
      </c>
      <c r="M73" s="125"/>
      <c r="N73" s="159"/>
      <c r="O73" s="167"/>
      <c r="P73" s="125"/>
      <c r="Q73" s="125"/>
      <c r="R73" s="125"/>
      <c r="S73" s="125"/>
    </row>
    <row r="74" spans="1:19" x14ac:dyDescent="0.2">
      <c r="A74" s="153" t="s">
        <v>226</v>
      </c>
      <c r="B74" s="125"/>
      <c r="C74" s="157"/>
      <c r="D74" s="154" t="str">
        <f t="shared" si="13"/>
        <v/>
      </c>
      <c r="E74" s="149" t="str">
        <f t="shared" si="14"/>
        <v/>
      </c>
      <c r="F74" s="215"/>
      <c r="G74" s="155" t="str">
        <f t="shared" si="15"/>
        <v/>
      </c>
      <c r="H74" s="216"/>
      <c r="I74" s="216"/>
      <c r="J74" s="156" t="str">
        <f t="shared" si="16"/>
        <v/>
      </c>
      <c r="K74" s="156" t="str">
        <f t="shared" si="17"/>
        <v/>
      </c>
      <c r="L74" s="156" t="str">
        <f t="shared" si="18"/>
        <v/>
      </c>
      <c r="M74" s="125"/>
      <c r="N74" s="159"/>
      <c r="O74" s="167"/>
      <c r="P74" s="125"/>
      <c r="Q74" s="125"/>
      <c r="R74" s="125"/>
      <c r="S74" s="125"/>
    </row>
    <row r="75" spans="1:19" x14ac:dyDescent="0.2">
      <c r="A75" s="153" t="s">
        <v>227</v>
      </c>
      <c r="B75" s="125"/>
      <c r="C75" s="157"/>
      <c r="D75" s="154" t="str">
        <f t="shared" si="13"/>
        <v/>
      </c>
      <c r="E75" s="149" t="str">
        <f t="shared" si="14"/>
        <v/>
      </c>
      <c r="F75" s="215"/>
      <c r="G75" s="155" t="str">
        <f t="shared" si="15"/>
        <v/>
      </c>
      <c r="H75" s="216"/>
      <c r="I75" s="216"/>
      <c r="J75" s="156" t="str">
        <f t="shared" si="16"/>
        <v/>
      </c>
      <c r="K75" s="156" t="str">
        <f t="shared" si="17"/>
        <v/>
      </c>
      <c r="L75" s="156" t="str">
        <f t="shared" si="18"/>
        <v/>
      </c>
      <c r="M75" s="125"/>
      <c r="N75" s="159"/>
      <c r="O75" s="167"/>
      <c r="P75" s="125"/>
      <c r="Q75" s="125"/>
      <c r="R75" s="125"/>
      <c r="S75" s="125"/>
    </row>
    <row r="76" spans="1:19" x14ac:dyDescent="0.2">
      <c r="A76" s="153" t="s">
        <v>228</v>
      </c>
      <c r="B76" s="125"/>
      <c r="C76" s="157"/>
      <c r="D76" s="154" t="str">
        <f t="shared" si="13"/>
        <v/>
      </c>
      <c r="E76" s="149" t="str">
        <f t="shared" si="14"/>
        <v/>
      </c>
      <c r="F76" s="215"/>
      <c r="G76" s="155" t="str">
        <f t="shared" si="15"/>
        <v/>
      </c>
      <c r="H76" s="216"/>
      <c r="I76" s="216"/>
      <c r="J76" s="156" t="str">
        <f t="shared" si="16"/>
        <v/>
      </c>
      <c r="K76" s="156" t="str">
        <f t="shared" si="17"/>
        <v/>
      </c>
      <c r="L76" s="156" t="str">
        <f t="shared" si="18"/>
        <v/>
      </c>
      <c r="M76" s="125"/>
      <c r="N76" s="159"/>
      <c r="O76" s="167"/>
      <c r="P76" s="125"/>
      <c r="Q76" s="125"/>
      <c r="R76" s="125"/>
      <c r="S76" s="125"/>
    </row>
    <row r="77" spans="1:19" x14ac:dyDescent="0.2">
      <c r="A77" s="153" t="s">
        <v>229</v>
      </c>
      <c r="B77" s="125"/>
      <c r="C77" s="157"/>
      <c r="D77" s="154" t="str">
        <f t="shared" si="13"/>
        <v/>
      </c>
      <c r="E77" s="149" t="str">
        <f t="shared" si="14"/>
        <v/>
      </c>
      <c r="F77" s="215"/>
      <c r="G77" s="155" t="str">
        <f t="shared" si="15"/>
        <v/>
      </c>
      <c r="H77" s="216"/>
      <c r="I77" s="216"/>
      <c r="J77" s="156" t="str">
        <f t="shared" si="16"/>
        <v/>
      </c>
      <c r="K77" s="156" t="str">
        <f t="shared" si="17"/>
        <v/>
      </c>
      <c r="L77" s="156" t="str">
        <f t="shared" si="18"/>
        <v/>
      </c>
      <c r="M77" s="125"/>
      <c r="N77" s="159"/>
      <c r="O77" s="167"/>
      <c r="P77" s="125"/>
      <c r="Q77" s="125"/>
      <c r="R77" s="125"/>
      <c r="S77" s="125"/>
    </row>
    <row r="78" spans="1:19" x14ac:dyDescent="0.2">
      <c r="A78" s="153" t="s">
        <v>230</v>
      </c>
      <c r="B78" s="125"/>
      <c r="C78" s="157"/>
      <c r="D78" s="154" t="str">
        <f t="shared" si="13"/>
        <v/>
      </c>
      <c r="E78" s="149" t="str">
        <f t="shared" si="14"/>
        <v/>
      </c>
      <c r="F78" s="215"/>
      <c r="G78" s="155" t="str">
        <f t="shared" si="15"/>
        <v/>
      </c>
      <c r="H78" s="216"/>
      <c r="I78" s="216"/>
      <c r="J78" s="156" t="str">
        <f t="shared" si="16"/>
        <v/>
      </c>
      <c r="K78" s="156" t="str">
        <f t="shared" si="17"/>
        <v/>
      </c>
      <c r="L78" s="156" t="str">
        <f t="shared" si="18"/>
        <v/>
      </c>
      <c r="M78" s="125"/>
      <c r="N78" s="159"/>
      <c r="O78" s="167"/>
      <c r="P78" s="125"/>
      <c r="Q78" s="125"/>
      <c r="R78" s="125"/>
      <c r="S78" s="125"/>
    </row>
    <row r="79" spans="1:19" x14ac:dyDescent="0.2">
      <c r="A79" s="153" t="s">
        <v>231</v>
      </c>
      <c r="B79" s="125"/>
      <c r="C79" s="157"/>
      <c r="D79" s="154" t="str">
        <f t="shared" si="13"/>
        <v/>
      </c>
      <c r="E79" s="149" t="str">
        <f t="shared" si="14"/>
        <v/>
      </c>
      <c r="F79" s="215"/>
      <c r="G79" s="155" t="str">
        <f t="shared" si="15"/>
        <v/>
      </c>
      <c r="H79" s="216"/>
      <c r="I79" s="216"/>
      <c r="J79" s="156" t="str">
        <f t="shared" si="16"/>
        <v/>
      </c>
      <c r="K79" s="156" t="str">
        <f t="shared" si="17"/>
        <v/>
      </c>
      <c r="L79" s="156" t="str">
        <f t="shared" si="18"/>
        <v/>
      </c>
      <c r="M79" s="125"/>
      <c r="N79" s="159"/>
      <c r="O79" s="167"/>
      <c r="P79" s="125"/>
      <c r="Q79" s="125"/>
      <c r="R79" s="125"/>
      <c r="S79" s="125"/>
    </row>
    <row r="80" spans="1:19" x14ac:dyDescent="0.2">
      <c r="A80" s="153" t="s">
        <v>232</v>
      </c>
      <c r="B80" s="125"/>
      <c r="C80" s="157"/>
      <c r="D80" s="154" t="str">
        <f t="shared" si="13"/>
        <v/>
      </c>
      <c r="E80" s="149" t="str">
        <f t="shared" si="14"/>
        <v/>
      </c>
      <c r="F80" s="215"/>
      <c r="G80" s="155" t="str">
        <f t="shared" si="15"/>
        <v/>
      </c>
      <c r="H80" s="216"/>
      <c r="I80" s="216"/>
      <c r="J80" s="156" t="str">
        <f t="shared" si="16"/>
        <v/>
      </c>
      <c r="K80" s="156" t="str">
        <f t="shared" si="17"/>
        <v/>
      </c>
      <c r="L80" s="156" t="str">
        <f t="shared" si="18"/>
        <v/>
      </c>
      <c r="M80" s="125"/>
      <c r="N80" s="159"/>
      <c r="O80" s="167"/>
      <c r="P80" s="125"/>
      <c r="Q80" s="125"/>
      <c r="R80" s="125"/>
      <c r="S80" s="125"/>
    </row>
    <row r="81" spans="1:19" x14ac:dyDescent="0.2">
      <c r="A81" s="153" t="s">
        <v>233</v>
      </c>
      <c r="B81" s="125"/>
      <c r="C81" s="157"/>
      <c r="D81" s="154" t="str">
        <f t="shared" si="13"/>
        <v/>
      </c>
      <c r="E81" s="149" t="str">
        <f t="shared" si="14"/>
        <v/>
      </c>
      <c r="F81" s="215"/>
      <c r="G81" s="155" t="str">
        <f t="shared" si="15"/>
        <v/>
      </c>
      <c r="H81" s="216"/>
      <c r="I81" s="216"/>
      <c r="J81" s="156" t="str">
        <f t="shared" si="16"/>
        <v/>
      </c>
      <c r="K81" s="156" t="str">
        <f t="shared" si="17"/>
        <v/>
      </c>
      <c r="L81" s="156" t="str">
        <f t="shared" si="18"/>
        <v/>
      </c>
      <c r="M81" s="125"/>
      <c r="N81" s="159"/>
      <c r="O81" s="167"/>
      <c r="P81" s="125"/>
      <c r="Q81" s="125"/>
      <c r="R81" s="125"/>
      <c r="S81" s="125"/>
    </row>
    <row r="82" spans="1:19" x14ac:dyDescent="0.2">
      <c r="A82" s="153" t="s">
        <v>234</v>
      </c>
      <c r="B82" s="125"/>
      <c r="C82" s="157"/>
      <c r="D82" s="154" t="str">
        <f t="shared" si="13"/>
        <v/>
      </c>
      <c r="E82" s="149" t="str">
        <f t="shared" si="14"/>
        <v/>
      </c>
      <c r="F82" s="215"/>
      <c r="G82" s="155" t="str">
        <f t="shared" si="15"/>
        <v/>
      </c>
      <c r="H82" s="216"/>
      <c r="I82" s="216"/>
      <c r="J82" s="156" t="str">
        <f t="shared" si="16"/>
        <v/>
      </c>
      <c r="K82" s="156" t="str">
        <f t="shared" si="17"/>
        <v/>
      </c>
      <c r="L82" s="156" t="str">
        <f t="shared" si="18"/>
        <v/>
      </c>
      <c r="M82" s="125"/>
      <c r="N82" s="159"/>
      <c r="O82" s="167"/>
      <c r="P82" s="125"/>
      <c r="Q82" s="125"/>
      <c r="R82" s="125"/>
      <c r="S82" s="125"/>
    </row>
    <row r="83" spans="1:19" x14ac:dyDescent="0.2">
      <c r="A83" s="153" t="s">
        <v>243</v>
      </c>
      <c r="B83" s="125"/>
      <c r="C83" s="157"/>
      <c r="D83" s="154" t="str">
        <f t="shared" si="13"/>
        <v/>
      </c>
      <c r="E83" s="149" t="str">
        <f t="shared" si="14"/>
        <v/>
      </c>
      <c r="F83" s="215"/>
      <c r="G83" s="155" t="str">
        <f t="shared" si="15"/>
        <v/>
      </c>
      <c r="H83" s="216"/>
      <c r="I83" s="216"/>
      <c r="J83" s="156" t="str">
        <f t="shared" si="16"/>
        <v/>
      </c>
      <c r="K83" s="156" t="str">
        <f t="shared" si="17"/>
        <v/>
      </c>
      <c r="L83" s="156" t="str">
        <f t="shared" si="18"/>
        <v/>
      </c>
      <c r="M83" s="125"/>
      <c r="N83" s="159"/>
      <c r="O83" s="167"/>
      <c r="P83" s="125"/>
      <c r="Q83" s="125"/>
      <c r="R83" s="125"/>
      <c r="S83" s="125"/>
    </row>
    <row r="84" spans="1:19" x14ac:dyDescent="0.2">
      <c r="A84" s="153" t="s">
        <v>244</v>
      </c>
      <c r="B84" s="125"/>
      <c r="C84" s="157"/>
      <c r="D84" s="154" t="str">
        <f t="shared" si="13"/>
        <v/>
      </c>
      <c r="E84" s="149" t="str">
        <f t="shared" si="14"/>
        <v/>
      </c>
      <c r="F84" s="215"/>
      <c r="G84" s="155" t="str">
        <f t="shared" si="15"/>
        <v/>
      </c>
      <c r="H84" s="216"/>
      <c r="I84" s="216"/>
      <c r="J84" s="156" t="str">
        <f t="shared" si="16"/>
        <v/>
      </c>
      <c r="K84" s="156" t="str">
        <f t="shared" si="17"/>
        <v/>
      </c>
      <c r="L84" s="156" t="str">
        <f t="shared" si="18"/>
        <v/>
      </c>
      <c r="M84" s="125"/>
      <c r="N84" s="159"/>
      <c r="O84" s="167"/>
      <c r="P84" s="125"/>
      <c r="Q84" s="125"/>
      <c r="R84" s="125"/>
      <c r="S84" s="125"/>
    </row>
    <row r="85" spans="1:19" x14ac:dyDescent="0.2">
      <c r="A85" s="153" t="s">
        <v>245</v>
      </c>
      <c r="B85" s="125"/>
      <c r="C85" s="157"/>
      <c r="D85" s="154" t="str">
        <f t="shared" si="13"/>
        <v/>
      </c>
      <c r="E85" s="149" t="str">
        <f t="shared" si="14"/>
        <v/>
      </c>
      <c r="F85" s="215"/>
      <c r="G85" s="155" t="str">
        <f t="shared" si="15"/>
        <v/>
      </c>
      <c r="H85" s="216"/>
      <c r="I85" s="216"/>
      <c r="J85" s="156" t="str">
        <f t="shared" si="16"/>
        <v/>
      </c>
      <c r="K85" s="156" t="str">
        <f t="shared" si="17"/>
        <v/>
      </c>
      <c r="L85" s="156" t="str">
        <f t="shared" si="18"/>
        <v/>
      </c>
      <c r="M85" s="125"/>
      <c r="N85" s="159"/>
      <c r="O85" s="167"/>
      <c r="P85" s="125"/>
      <c r="Q85" s="125"/>
      <c r="R85" s="125"/>
      <c r="S85" s="125"/>
    </row>
    <row r="86" spans="1:19" x14ac:dyDescent="0.2">
      <c r="N86" s="133"/>
      <c r="O86" s="133"/>
    </row>
  </sheetData>
  <sheetProtection algorithmName="SHA-512" hashValue="uZwB5xW8dOP/lPfZLzf6Xi5FO8aPOY3AH/sxLaKx5RK2ZqZSfsGxUY7yGl2nh4JQ4Fn++K2pPTNa2efOj4FuCQ==" saltValue="4S9r3e7DVaUptAfuT5hB2Q==" spinCount="100000" sheet="1" objects="1" scenarios="1" formatCells="0" formatColumns="0" formatRows="0"/>
  <autoFilter ref="A40:S85" xr:uid="{9190DF91-CE14-DC4D-AF20-D09C3C454B09}"/>
  <mergeCells count="4">
    <mergeCell ref="A39:A40"/>
    <mergeCell ref="M39:P39"/>
    <mergeCell ref="J38:L38"/>
    <mergeCell ref="S39:S40"/>
  </mergeCells>
  <conditionalFormatting sqref="G41:G85">
    <cfRule type="containsText" dxfId="5" priority="2" operator="containsText" text="nie dotyczy">
      <formula>NOT(ISERROR(SEARCH("nie dotyczy",G41)))</formula>
    </cfRule>
  </conditionalFormatting>
  <dataValidations count="2">
    <dataValidation type="list" allowBlank="1" showInputMessage="1" showErrorMessage="1" sqref="C41:C85" xr:uid="{DF646BFF-8526-5C43-9B29-14604BAB3A1E}">
      <formula1>$D$3:$D$17</formula1>
    </dataValidation>
    <dataValidation type="list" allowBlank="1" showInputMessage="1" showErrorMessage="1" sqref="F41:F85" xr:uid="{FF809C70-B5B6-D348-9B8F-6E19DD1719A4}">
      <formula1>$I$2:$N$2</formula1>
    </dataValidation>
  </dataValidations>
  <pageMargins left="0.7" right="0.7" top="0.75" bottom="0.75" header="0.3" footer="0.3"/>
  <pageSetup paperSize="9" scale="31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CD70-E509-884F-89B2-388691880F0C}">
  <sheetPr>
    <pageSetUpPr fitToPage="1"/>
  </sheetPr>
  <dimension ref="A1:AF75"/>
  <sheetViews>
    <sheetView showGridLines="0" topLeftCell="A23" zoomScaleNormal="100" workbookViewId="0">
      <selection activeCell="H31" sqref="H31:I31"/>
    </sheetView>
  </sheetViews>
  <sheetFormatPr baseColWidth="10" defaultColWidth="0" defaultRowHeight="16" x14ac:dyDescent="0.2"/>
  <cols>
    <col min="1" max="1" width="5.33203125" style="95" customWidth="1"/>
    <col min="2" max="2" width="24.83203125" style="95" customWidth="1"/>
    <col min="3" max="3" width="11.6640625" style="95" customWidth="1"/>
    <col min="4" max="4" width="26.33203125" style="95" customWidth="1"/>
    <col min="5" max="5" width="15.5" style="95" hidden="1" customWidth="1"/>
    <col min="6" max="6" width="17.5" style="95" hidden="1" customWidth="1"/>
    <col min="7" max="7" width="18.33203125" style="95" customWidth="1"/>
    <col min="8" max="9" width="25.1640625" style="95" customWidth="1"/>
    <col min="10" max="10" width="19.83203125" style="95" bestFit="1" customWidth="1"/>
    <col min="11" max="12" width="19.83203125" style="95" customWidth="1"/>
    <col min="13" max="13" width="29" style="95" customWidth="1"/>
    <col min="14" max="15" width="26.1640625" style="95" customWidth="1"/>
    <col min="16" max="16" width="22.5" style="95" customWidth="1"/>
    <col min="17" max="32" width="0" style="95" hidden="1" customWidth="1"/>
    <col min="33" max="16384" width="10.83203125" style="95" hidden="1"/>
  </cols>
  <sheetData>
    <row r="1" spans="2:32" ht="17" hidden="1" thickBot="1" x14ac:dyDescent="0.25">
      <c r="B1" s="111">
        <f>'Z1 Wydatki audytowe'!B1</f>
        <v>0.8</v>
      </c>
      <c r="M1" s="95" t="s">
        <v>409</v>
      </c>
      <c r="N1" s="95" t="s">
        <v>409</v>
      </c>
      <c r="P1" s="95" t="s">
        <v>388</v>
      </c>
      <c r="Q1" s="95" t="s">
        <v>388</v>
      </c>
      <c r="T1" s="95" t="s">
        <v>389</v>
      </c>
      <c r="U1" s="95" t="s">
        <v>389</v>
      </c>
    </row>
    <row r="2" spans="2:32" hidden="1" x14ac:dyDescent="0.2">
      <c r="B2" s="126"/>
      <c r="C2" s="127" t="s">
        <v>167</v>
      </c>
      <c r="D2" s="86"/>
      <c r="E2" s="128" t="s">
        <v>185</v>
      </c>
      <c r="F2" s="129" t="s">
        <v>167</v>
      </c>
      <c r="G2" s="130" t="str">
        <f>'Dane wejściowe'!E27</f>
        <v>Rodzaj pomocy</v>
      </c>
      <c r="H2" s="130" t="str">
        <f>'Dane wejściowe'!F27</f>
        <v>Wielkość podmiotu</v>
      </c>
      <c r="I2" s="131" t="str">
        <f>'Dane wejściowe'!G27</f>
        <v>Bez pomocy</v>
      </c>
      <c r="J2" s="131" t="str">
        <f>'Dane wejściowe'!H27</f>
        <v>pomoc de minimis</v>
      </c>
      <c r="K2" s="164"/>
      <c r="M2" s="131" t="str">
        <f>I2</f>
        <v>Bez pomocy</v>
      </c>
      <c r="N2" s="131" t="str">
        <f>J2</f>
        <v>pomoc de minimis</v>
      </c>
      <c r="P2" s="131" t="str">
        <f>I2</f>
        <v>Bez pomocy</v>
      </c>
      <c r="Q2" s="131" t="str">
        <f t="shared" ref="Q2" si="0">J2</f>
        <v>pomoc de minimis</v>
      </c>
      <c r="R2" s="131"/>
      <c r="T2" s="131" t="str">
        <f>M2</f>
        <v>Bez pomocy</v>
      </c>
      <c r="U2" s="131" t="str">
        <f t="shared" ref="U2" si="1">N2</f>
        <v>pomoc de minimis</v>
      </c>
      <c r="V2" s="131"/>
      <c r="W2" s="131"/>
      <c r="X2" s="131"/>
      <c r="Y2" s="131"/>
      <c r="AA2" s="131"/>
      <c r="AB2" s="131"/>
      <c r="AC2" s="131"/>
      <c r="AD2" s="131"/>
      <c r="AE2" s="131"/>
      <c r="AF2" s="131"/>
    </row>
    <row r="3" spans="2:32" hidden="1" x14ac:dyDescent="0.2">
      <c r="B3" s="132" t="s">
        <v>204</v>
      </c>
      <c r="C3" s="95">
        <f>'Dane wejściowe'!C13</f>
        <v>0</v>
      </c>
      <c r="D3" s="101" t="str">
        <f>Podmioty!B17</f>
        <v/>
      </c>
      <c r="E3" s="95">
        <f>'Dane wejściowe'!C28</f>
        <v>0</v>
      </c>
      <c r="F3" s="95">
        <f>'Dane wejściowe'!D28</f>
        <v>0</v>
      </c>
      <c r="G3" s="95">
        <f>'Dane wejściowe'!E28</f>
        <v>0</v>
      </c>
      <c r="H3" s="95" t="str">
        <f>'Dane wejściowe'!F28</f>
        <v/>
      </c>
      <c r="I3" s="133" t="str">
        <f>'Dane wejściowe'!G28</f>
        <v/>
      </c>
      <c r="J3" s="134" t="str">
        <f>'Dane wejściowe'!H28</f>
        <v/>
      </c>
      <c r="K3" s="135"/>
      <c r="L3" s="95" t="s">
        <v>211</v>
      </c>
      <c r="M3" s="95">
        <f>SUMIFS($H$31:$H$94,$F$31:$F$94,M$2,$C$31:$C$94,$D3)</f>
        <v>0</v>
      </c>
      <c r="N3" s="95">
        <f>SUMIFS($H$31:$H$94,$F$31:$F$94,N$2,$C$31:$C$94,$D3)</f>
        <v>0</v>
      </c>
      <c r="P3" s="95">
        <f>SUMIFS($I$31:$I$94,$F$31:$F$94,P$2,$C$31:$C$94,$D3)</f>
        <v>0</v>
      </c>
      <c r="Q3" s="95">
        <f>SUMIFS($I$31:$I$94,$F$31:$F$94,Q$2,$C$31:$C$94,$D3)</f>
        <v>0</v>
      </c>
      <c r="T3" s="95">
        <f>SUMIFS($J$31:$J$94,$F$31:$F$94,T$2,$C$31:$C$94,$D3)</f>
        <v>0</v>
      </c>
      <c r="U3" s="95">
        <f>SUMIFS($J$31:$J$94,$F$31:$F$94,U$2,$C$31:$C$94,$D3)</f>
        <v>0</v>
      </c>
    </row>
    <row r="4" spans="2:32" hidden="1" x14ac:dyDescent="0.2">
      <c r="B4" s="132" t="s">
        <v>157</v>
      </c>
      <c r="C4" s="95">
        <f>'Dane wejściowe'!C14</f>
        <v>0</v>
      </c>
      <c r="D4" s="101" t="str">
        <f>Podmioty!B18</f>
        <v/>
      </c>
      <c r="E4" s="95">
        <f>'Dane wejściowe'!C29</f>
        <v>0</v>
      </c>
      <c r="F4" s="95">
        <f>'Dane wejściowe'!D29</f>
        <v>0</v>
      </c>
      <c r="G4" s="95">
        <f>'Dane wejściowe'!E29</f>
        <v>0</v>
      </c>
      <c r="H4" s="95" t="str">
        <f>'Dane wejściowe'!F29</f>
        <v/>
      </c>
      <c r="I4" s="133" t="str">
        <f>'Dane wejściowe'!G29</f>
        <v/>
      </c>
      <c r="J4" s="134" t="str">
        <f>'Dane wejściowe'!H29</f>
        <v/>
      </c>
      <c r="K4" s="135"/>
      <c r="L4" s="95" t="s">
        <v>212</v>
      </c>
      <c r="M4" s="95">
        <f t="shared" ref="M4:N17" si="2">SUMIFS($H$31:$H$94,$F$31:$F$94,M$2,$C$31:$C$94,$D4)</f>
        <v>0</v>
      </c>
      <c r="N4" s="95">
        <f t="shared" si="2"/>
        <v>0</v>
      </c>
      <c r="P4" s="95">
        <f t="shared" ref="P4:Q17" si="3">SUMIFS($I$31:$I$94,$F$31:$F$94,P$2,$C$31:$C$94,$D4)</f>
        <v>0</v>
      </c>
      <c r="Q4" s="95">
        <f t="shared" si="3"/>
        <v>0</v>
      </c>
      <c r="T4" s="95">
        <f t="shared" ref="T4:U17" si="4">SUMIFS($J$31:$J$94,$F$31:$F$94,T$2,$C$31:$C$94,$D4)</f>
        <v>0</v>
      </c>
      <c r="U4" s="95">
        <f t="shared" si="4"/>
        <v>0</v>
      </c>
    </row>
    <row r="5" spans="2:32" hidden="1" x14ac:dyDescent="0.2">
      <c r="B5" s="132" t="s">
        <v>158</v>
      </c>
      <c r="C5" s="95">
        <f>'Dane wejściowe'!C15</f>
        <v>0</v>
      </c>
      <c r="D5" s="101" t="str">
        <f>Podmioty!B19</f>
        <v/>
      </c>
      <c r="E5" s="95">
        <f>'Dane wejściowe'!C30</f>
        <v>0</v>
      </c>
      <c r="F5" s="95">
        <f>'Dane wejściowe'!D30</f>
        <v>0</v>
      </c>
      <c r="G5" s="95">
        <f>'Dane wejściowe'!E30</f>
        <v>0</v>
      </c>
      <c r="H5" s="95" t="str">
        <f>'Dane wejściowe'!F30</f>
        <v/>
      </c>
      <c r="I5" s="134" t="str">
        <f>'Dane wejściowe'!G30</f>
        <v/>
      </c>
      <c r="J5" s="134" t="str">
        <f>'Dane wejściowe'!H30</f>
        <v/>
      </c>
      <c r="K5" s="135"/>
      <c r="M5" s="95">
        <f t="shared" si="2"/>
        <v>0</v>
      </c>
      <c r="N5" s="95">
        <f t="shared" si="2"/>
        <v>0</v>
      </c>
      <c r="P5" s="95">
        <f t="shared" si="3"/>
        <v>0</v>
      </c>
      <c r="Q5" s="95">
        <f t="shared" si="3"/>
        <v>0</v>
      </c>
      <c r="T5" s="95">
        <f t="shared" si="4"/>
        <v>0</v>
      </c>
      <c r="U5" s="95">
        <f t="shared" si="4"/>
        <v>0</v>
      </c>
    </row>
    <row r="6" spans="2:32" hidden="1" x14ac:dyDescent="0.2">
      <c r="B6" s="132" t="s">
        <v>159</v>
      </c>
      <c r="C6" s="95">
        <f>'Dane wejściowe'!C16</f>
        <v>0</v>
      </c>
      <c r="D6" s="101" t="str">
        <f>Podmioty!B20</f>
        <v/>
      </c>
      <c r="E6" s="95">
        <f>'Dane wejściowe'!C31</f>
        <v>0</v>
      </c>
      <c r="F6" s="95">
        <f>'Dane wejściowe'!D31</f>
        <v>0</v>
      </c>
      <c r="G6" s="95">
        <f>'Dane wejściowe'!E31</f>
        <v>0</v>
      </c>
      <c r="H6" s="95" t="str">
        <f>'Dane wejściowe'!F31</f>
        <v/>
      </c>
      <c r="I6" s="134" t="str">
        <f>'Dane wejściowe'!G31</f>
        <v/>
      </c>
      <c r="J6" s="134" t="str">
        <f>'Dane wejściowe'!H31</f>
        <v/>
      </c>
      <c r="K6" s="135"/>
      <c r="M6" s="95">
        <f t="shared" si="2"/>
        <v>0</v>
      </c>
      <c r="N6" s="95">
        <f t="shared" si="2"/>
        <v>0</v>
      </c>
      <c r="P6" s="95">
        <f t="shared" si="3"/>
        <v>0</v>
      </c>
      <c r="Q6" s="95">
        <f t="shared" si="3"/>
        <v>0</v>
      </c>
      <c r="T6" s="95">
        <f t="shared" si="4"/>
        <v>0</v>
      </c>
      <c r="U6" s="95">
        <f t="shared" si="4"/>
        <v>0</v>
      </c>
    </row>
    <row r="7" spans="2:32" hidden="1" x14ac:dyDescent="0.2">
      <c r="B7" s="132" t="s">
        <v>160</v>
      </c>
      <c r="C7" s="95">
        <f>'Dane wejściowe'!C17</f>
        <v>0</v>
      </c>
      <c r="D7" s="101" t="str">
        <f>Podmioty!B21</f>
        <v/>
      </c>
      <c r="E7" s="95">
        <f>'Dane wejściowe'!C32</f>
        <v>0</v>
      </c>
      <c r="F7" s="95">
        <f>'Dane wejściowe'!D32</f>
        <v>0</v>
      </c>
      <c r="G7" s="95">
        <f>'Dane wejściowe'!E32</f>
        <v>0</v>
      </c>
      <c r="H7" s="95" t="str">
        <f>'Dane wejściowe'!F32</f>
        <v/>
      </c>
      <c r="I7" s="134" t="str">
        <f>'Dane wejściowe'!G32</f>
        <v/>
      </c>
      <c r="J7" s="134" t="str">
        <f>'Dane wejściowe'!H32</f>
        <v/>
      </c>
      <c r="K7" s="135"/>
      <c r="M7" s="95">
        <f t="shared" si="2"/>
        <v>0</v>
      </c>
      <c r="N7" s="95">
        <f t="shared" si="2"/>
        <v>0</v>
      </c>
      <c r="P7" s="95">
        <f t="shared" si="3"/>
        <v>0</v>
      </c>
      <c r="Q7" s="95">
        <f t="shared" si="3"/>
        <v>0</v>
      </c>
      <c r="T7" s="95">
        <f t="shared" si="4"/>
        <v>0</v>
      </c>
      <c r="U7" s="95">
        <f t="shared" si="4"/>
        <v>0</v>
      </c>
    </row>
    <row r="8" spans="2:32" hidden="1" x14ac:dyDescent="0.2">
      <c r="B8" s="132" t="s">
        <v>161</v>
      </c>
      <c r="C8" s="95">
        <f>'Dane wejściowe'!C18</f>
        <v>0</v>
      </c>
      <c r="D8" s="101" t="str">
        <f>Podmioty!B22</f>
        <v/>
      </c>
      <c r="E8" s="95">
        <f>'Dane wejściowe'!C33</f>
        <v>0</v>
      </c>
      <c r="F8" s="95">
        <f>'Dane wejściowe'!D33</f>
        <v>0</v>
      </c>
      <c r="G8" s="95">
        <f>'Dane wejściowe'!E33</f>
        <v>0</v>
      </c>
      <c r="H8" s="95" t="str">
        <f>'Dane wejściowe'!F33</f>
        <v/>
      </c>
      <c r="I8" s="134" t="str">
        <f>'Dane wejściowe'!G33</f>
        <v/>
      </c>
      <c r="J8" s="134" t="str">
        <f>'Dane wejściowe'!H33</f>
        <v/>
      </c>
      <c r="K8" s="135"/>
      <c r="M8" s="95">
        <f t="shared" si="2"/>
        <v>0</v>
      </c>
      <c r="N8" s="95">
        <f t="shared" si="2"/>
        <v>0</v>
      </c>
      <c r="P8" s="95">
        <f t="shared" si="3"/>
        <v>0</v>
      </c>
      <c r="Q8" s="95">
        <f t="shared" si="3"/>
        <v>0</v>
      </c>
      <c r="T8" s="95">
        <f t="shared" si="4"/>
        <v>0</v>
      </c>
      <c r="U8" s="95">
        <f t="shared" si="4"/>
        <v>0</v>
      </c>
    </row>
    <row r="9" spans="2:32" hidden="1" x14ac:dyDescent="0.2">
      <c r="B9" s="132"/>
      <c r="D9" s="101" t="str">
        <f>Podmioty!B23</f>
        <v/>
      </c>
      <c r="E9" s="95">
        <f>'Dane wejściowe'!C34</f>
        <v>0</v>
      </c>
      <c r="F9" s="95">
        <f>'Dane wejściowe'!D34</f>
        <v>0</v>
      </c>
      <c r="G9" s="95">
        <f>'Dane wejściowe'!E34</f>
        <v>0</v>
      </c>
      <c r="H9" s="95" t="str">
        <f>'Dane wejściowe'!F34</f>
        <v/>
      </c>
      <c r="I9" s="134" t="str">
        <f>'Dane wejściowe'!G34</f>
        <v/>
      </c>
      <c r="J9" s="134" t="str">
        <f>'Dane wejściowe'!H34</f>
        <v/>
      </c>
      <c r="K9" s="135"/>
      <c r="M9" s="95">
        <f t="shared" si="2"/>
        <v>0</v>
      </c>
      <c r="N9" s="95">
        <f t="shared" si="2"/>
        <v>0</v>
      </c>
      <c r="P9" s="95">
        <f t="shared" si="3"/>
        <v>0</v>
      </c>
      <c r="Q9" s="95">
        <f t="shared" si="3"/>
        <v>0</v>
      </c>
      <c r="T9" s="95">
        <f t="shared" si="4"/>
        <v>0</v>
      </c>
      <c r="U9" s="95">
        <f t="shared" si="4"/>
        <v>0</v>
      </c>
    </row>
    <row r="10" spans="2:32" hidden="1" x14ac:dyDescent="0.2">
      <c r="B10" s="132"/>
      <c r="D10" s="101" t="str">
        <f>Podmioty!B24</f>
        <v/>
      </c>
      <c r="E10" s="95">
        <f>'Dane wejściowe'!C35</f>
        <v>0</v>
      </c>
      <c r="F10" s="95">
        <f>'Dane wejściowe'!D35</f>
        <v>0</v>
      </c>
      <c r="G10" s="95">
        <f>'Dane wejściowe'!E35</f>
        <v>0</v>
      </c>
      <c r="H10" s="95" t="str">
        <f>'Dane wejściowe'!F35</f>
        <v/>
      </c>
      <c r="I10" s="134" t="str">
        <f>'Dane wejściowe'!G35</f>
        <v/>
      </c>
      <c r="J10" s="134" t="str">
        <f>'Dane wejściowe'!H35</f>
        <v/>
      </c>
      <c r="K10" s="135"/>
      <c r="M10" s="95">
        <f t="shared" si="2"/>
        <v>0</v>
      </c>
      <c r="N10" s="95">
        <f t="shared" si="2"/>
        <v>0</v>
      </c>
      <c r="P10" s="95">
        <f t="shared" si="3"/>
        <v>0</v>
      </c>
      <c r="Q10" s="95">
        <f t="shared" si="3"/>
        <v>0</v>
      </c>
      <c r="T10" s="95">
        <f t="shared" si="4"/>
        <v>0</v>
      </c>
      <c r="U10" s="95">
        <f t="shared" si="4"/>
        <v>0</v>
      </c>
    </row>
    <row r="11" spans="2:32" hidden="1" x14ac:dyDescent="0.2">
      <c r="B11" s="132"/>
      <c r="D11" s="101" t="str">
        <f>Podmioty!B25</f>
        <v/>
      </c>
      <c r="E11" s="95">
        <f>'Dane wejściowe'!C36</f>
        <v>0</v>
      </c>
      <c r="F11" s="95">
        <f>'Dane wejściowe'!D36</f>
        <v>0</v>
      </c>
      <c r="G11" s="95">
        <f>'Dane wejściowe'!E36</f>
        <v>0</v>
      </c>
      <c r="H11" s="95" t="str">
        <f>'Dane wejściowe'!F36</f>
        <v/>
      </c>
      <c r="I11" s="134" t="str">
        <f>'Dane wejściowe'!G36</f>
        <v/>
      </c>
      <c r="J11" s="134" t="str">
        <f>'Dane wejściowe'!H36</f>
        <v/>
      </c>
      <c r="K11" s="135"/>
      <c r="M11" s="95">
        <f t="shared" si="2"/>
        <v>0</v>
      </c>
      <c r="N11" s="95">
        <f t="shared" si="2"/>
        <v>0</v>
      </c>
      <c r="P11" s="95">
        <f t="shared" si="3"/>
        <v>0</v>
      </c>
      <c r="Q11" s="95">
        <f t="shared" si="3"/>
        <v>0</v>
      </c>
      <c r="T11" s="95">
        <f t="shared" si="4"/>
        <v>0</v>
      </c>
      <c r="U11" s="95">
        <f t="shared" si="4"/>
        <v>0</v>
      </c>
    </row>
    <row r="12" spans="2:32" hidden="1" x14ac:dyDescent="0.2">
      <c r="B12" s="132"/>
      <c r="D12" s="101" t="str">
        <f>Podmioty!B26</f>
        <v/>
      </c>
      <c r="E12" s="95">
        <f>'Dane wejściowe'!C37</f>
        <v>0</v>
      </c>
      <c r="F12" s="95">
        <f>'Dane wejściowe'!D37</f>
        <v>0</v>
      </c>
      <c r="G12" s="95">
        <f>'Dane wejściowe'!E37</f>
        <v>0</v>
      </c>
      <c r="H12" s="95" t="str">
        <f>'Dane wejściowe'!F37</f>
        <v/>
      </c>
      <c r="I12" s="134" t="str">
        <f>'Dane wejściowe'!G37</f>
        <v/>
      </c>
      <c r="J12" s="134" t="str">
        <f>'Dane wejściowe'!H37</f>
        <v/>
      </c>
      <c r="K12" s="135"/>
      <c r="M12" s="95">
        <f t="shared" si="2"/>
        <v>0</v>
      </c>
      <c r="N12" s="95">
        <f t="shared" si="2"/>
        <v>0</v>
      </c>
      <c r="P12" s="95">
        <f t="shared" si="3"/>
        <v>0</v>
      </c>
      <c r="Q12" s="95">
        <f t="shared" si="3"/>
        <v>0</v>
      </c>
      <c r="T12" s="95">
        <f t="shared" si="4"/>
        <v>0</v>
      </c>
      <c r="U12" s="95">
        <f t="shared" si="4"/>
        <v>0</v>
      </c>
    </row>
    <row r="13" spans="2:32" hidden="1" x14ac:dyDescent="0.2">
      <c r="B13" s="136"/>
      <c r="C13" s="137"/>
      <c r="D13" s="101" t="str">
        <f>Podmioty!B27</f>
        <v/>
      </c>
      <c r="E13" s="95">
        <f>'Dane wejściowe'!C38</f>
        <v>0</v>
      </c>
      <c r="F13" s="95">
        <f>'Dane wejściowe'!D38</f>
        <v>0</v>
      </c>
      <c r="G13" s="95">
        <f>'Dane wejściowe'!E38</f>
        <v>0</v>
      </c>
      <c r="H13" s="95" t="str">
        <f>'Dane wejściowe'!F38</f>
        <v/>
      </c>
      <c r="I13" s="134" t="str">
        <f>'Dane wejściowe'!G38</f>
        <v/>
      </c>
      <c r="J13" s="134" t="str">
        <f>'Dane wejściowe'!H38</f>
        <v/>
      </c>
      <c r="K13" s="135"/>
      <c r="M13" s="95">
        <f t="shared" si="2"/>
        <v>0</v>
      </c>
      <c r="N13" s="95">
        <f t="shared" si="2"/>
        <v>0</v>
      </c>
      <c r="P13" s="95">
        <f t="shared" si="3"/>
        <v>0</v>
      </c>
      <c r="Q13" s="95">
        <f t="shared" si="3"/>
        <v>0</v>
      </c>
      <c r="T13" s="95">
        <f t="shared" si="4"/>
        <v>0</v>
      </c>
      <c r="U13" s="95">
        <f t="shared" si="4"/>
        <v>0</v>
      </c>
    </row>
    <row r="14" spans="2:32" ht="17" hidden="1" thickBot="1" x14ac:dyDescent="0.25">
      <c r="D14" s="101" t="str">
        <f>Podmioty!B28</f>
        <v/>
      </c>
      <c r="E14" s="95">
        <f>'Dane wejściowe'!C39</f>
        <v>0</v>
      </c>
      <c r="F14" s="95">
        <f>'Dane wejściowe'!D39</f>
        <v>0</v>
      </c>
      <c r="G14" s="95">
        <f>'Dane wejściowe'!E39</f>
        <v>0</v>
      </c>
      <c r="H14" s="95" t="str">
        <f>'Dane wejściowe'!F39</f>
        <v/>
      </c>
      <c r="I14" s="134" t="str">
        <f>'Dane wejściowe'!G39</f>
        <v/>
      </c>
      <c r="J14" s="134" t="str">
        <f>'Dane wejściowe'!H39</f>
        <v/>
      </c>
      <c r="K14" s="135"/>
      <c r="M14" s="95">
        <f t="shared" si="2"/>
        <v>0</v>
      </c>
      <c r="N14" s="95">
        <f t="shared" si="2"/>
        <v>0</v>
      </c>
      <c r="P14" s="95">
        <f t="shared" si="3"/>
        <v>0</v>
      </c>
      <c r="Q14" s="95">
        <f t="shared" si="3"/>
        <v>0</v>
      </c>
      <c r="T14" s="95">
        <f t="shared" si="4"/>
        <v>0</v>
      </c>
      <c r="U14" s="95">
        <f t="shared" si="4"/>
        <v>0</v>
      </c>
    </row>
    <row r="15" spans="2:32" hidden="1" x14ac:dyDescent="0.2">
      <c r="B15" s="107" t="s">
        <v>186</v>
      </c>
      <c r="C15" s="164" t="s">
        <v>192</v>
      </c>
      <c r="D15" s="101" t="str">
        <f>Podmioty!B29</f>
        <v/>
      </c>
      <c r="E15" s="95">
        <f>'Dane wejściowe'!C40</f>
        <v>0</v>
      </c>
      <c r="F15" s="95">
        <f>'Dane wejściowe'!D40</f>
        <v>0</v>
      </c>
      <c r="G15" s="95">
        <f>'Dane wejściowe'!E40</f>
        <v>0</v>
      </c>
      <c r="H15" s="95" t="str">
        <f>'Dane wejściowe'!F40</f>
        <v/>
      </c>
      <c r="I15" s="134" t="str">
        <f>'Dane wejściowe'!G40</f>
        <v/>
      </c>
      <c r="J15" s="134" t="str">
        <f>'Dane wejściowe'!H40</f>
        <v/>
      </c>
      <c r="K15" s="135"/>
      <c r="M15" s="95">
        <f t="shared" si="2"/>
        <v>0</v>
      </c>
      <c r="N15" s="95">
        <f t="shared" si="2"/>
        <v>0</v>
      </c>
      <c r="P15" s="95">
        <f t="shared" si="3"/>
        <v>0</v>
      </c>
      <c r="Q15" s="95">
        <f t="shared" si="3"/>
        <v>0</v>
      </c>
      <c r="T15" s="95">
        <f t="shared" si="4"/>
        <v>0</v>
      </c>
      <c r="U15" s="95">
        <f t="shared" si="4"/>
        <v>0</v>
      </c>
    </row>
    <row r="16" spans="2:32" ht="17" hidden="1" thickBot="1" x14ac:dyDescent="0.25">
      <c r="B16" s="102"/>
      <c r="C16" s="165" t="s">
        <v>188</v>
      </c>
      <c r="D16" s="101" t="str">
        <f>Podmioty!B30</f>
        <v/>
      </c>
      <c r="E16" s="95">
        <f>'Dane wejściowe'!C41</f>
        <v>0</v>
      </c>
      <c r="F16" s="95">
        <f>'Dane wejściowe'!D41</f>
        <v>0</v>
      </c>
      <c r="G16" s="95">
        <f>'Dane wejściowe'!E41</f>
        <v>0</v>
      </c>
      <c r="H16" s="95" t="str">
        <f>'Dane wejściowe'!F41</f>
        <v/>
      </c>
      <c r="I16" s="134" t="str">
        <f>'Dane wejściowe'!G41</f>
        <v/>
      </c>
      <c r="J16" s="134" t="str">
        <f>'Dane wejściowe'!H41</f>
        <v/>
      </c>
      <c r="K16" s="135"/>
      <c r="M16" s="95">
        <f t="shared" si="2"/>
        <v>0</v>
      </c>
      <c r="N16" s="95">
        <f t="shared" si="2"/>
        <v>0</v>
      </c>
      <c r="P16" s="95">
        <f t="shared" si="3"/>
        <v>0</v>
      </c>
      <c r="Q16" s="95">
        <f t="shared" si="3"/>
        <v>0</v>
      </c>
      <c r="T16" s="95">
        <f t="shared" si="4"/>
        <v>0</v>
      </c>
      <c r="U16" s="95">
        <f t="shared" si="4"/>
        <v>0</v>
      </c>
    </row>
    <row r="17" spans="1:32" ht="17" hidden="1" thickBot="1" x14ac:dyDescent="0.25">
      <c r="D17" s="101" t="str">
        <f>Podmioty!B31</f>
        <v/>
      </c>
      <c r="E17" s="103">
        <f>'Dane wejściowe'!C42</f>
        <v>0</v>
      </c>
      <c r="F17" s="103">
        <f>'Dane wejściowe'!D42</f>
        <v>0</v>
      </c>
      <c r="G17" s="103">
        <f>'Dane wejściowe'!E42</f>
        <v>0</v>
      </c>
      <c r="H17" s="103" t="str">
        <f>'Dane wejściowe'!F42</f>
        <v/>
      </c>
      <c r="I17" s="138" t="str">
        <f>'Dane wejściowe'!G42</f>
        <v/>
      </c>
      <c r="J17" s="138" t="str">
        <f>'Dane wejściowe'!H42</f>
        <v/>
      </c>
      <c r="K17" s="139"/>
      <c r="M17" s="95">
        <f t="shared" si="2"/>
        <v>0</v>
      </c>
      <c r="N17" s="95">
        <f t="shared" si="2"/>
        <v>0</v>
      </c>
      <c r="P17" s="95">
        <f t="shared" si="3"/>
        <v>0</v>
      </c>
      <c r="Q17" s="95">
        <f t="shared" si="3"/>
        <v>0</v>
      </c>
      <c r="T17" s="95">
        <f t="shared" si="4"/>
        <v>0</v>
      </c>
      <c r="U17" s="95">
        <f t="shared" si="4"/>
        <v>0</v>
      </c>
    </row>
    <row r="18" spans="1:32" hidden="1" x14ac:dyDescent="0.2">
      <c r="I18" s="104"/>
      <c r="L18" s="183" t="s">
        <v>390</v>
      </c>
      <c r="M18" s="174">
        <f>SUM(M3:M17)</f>
        <v>0</v>
      </c>
      <c r="N18" s="174">
        <f t="shared" ref="N18" si="5">SUM(N3:N17)</f>
        <v>0</v>
      </c>
      <c r="O18" s="174" t="s">
        <v>391</v>
      </c>
      <c r="P18" s="174">
        <f>SUM(P3:P17)</f>
        <v>0</v>
      </c>
      <c r="Q18" s="174">
        <f t="shared" ref="Q18" si="6">SUM(Q3:Q17)</f>
        <v>0</v>
      </c>
      <c r="R18" s="174"/>
      <c r="S18" s="174" t="s">
        <v>392</v>
      </c>
      <c r="T18" s="174">
        <f>SUM(T3:T17)</f>
        <v>0</v>
      </c>
      <c r="U18" s="174">
        <f t="shared" ref="U18" si="7">SUM(U3:U17)</f>
        <v>0</v>
      </c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</row>
    <row r="19" spans="1:32" hidden="1" x14ac:dyDescent="0.2">
      <c r="D19" s="133"/>
      <c r="E19" s="133"/>
      <c r="F19" s="133"/>
      <c r="L19" s="95" t="s">
        <v>395</v>
      </c>
      <c r="M19" s="95">
        <f>M18+N18</f>
        <v>0</v>
      </c>
      <c r="O19" s="95" t="s">
        <v>395</v>
      </c>
      <c r="P19" s="95">
        <f>P18+Q18</f>
        <v>0</v>
      </c>
      <c r="S19" s="95" t="s">
        <v>395</v>
      </c>
      <c r="T19" s="95">
        <f>T18+U18</f>
        <v>0</v>
      </c>
    </row>
    <row r="20" spans="1:32" hidden="1" x14ac:dyDescent="0.2">
      <c r="D20" s="133"/>
      <c r="E20" s="133"/>
      <c r="F20" s="133"/>
      <c r="M20" s="184" t="b">
        <f>M19=H30</f>
        <v>1</v>
      </c>
      <c r="P20" s="184" t="b">
        <f>P19=I30</f>
        <v>1</v>
      </c>
      <c r="T20" s="184" t="b">
        <f>T19=J30</f>
        <v>1</v>
      </c>
    </row>
    <row r="21" spans="1:32" hidden="1" x14ac:dyDescent="0.2">
      <c r="D21" s="133"/>
      <c r="E21" s="133"/>
      <c r="F21" s="133"/>
    </row>
    <row r="22" spans="1:32" ht="39" hidden="1" customHeight="1" x14ac:dyDescent="0.2">
      <c r="D22" s="133"/>
      <c r="E22" s="133"/>
      <c r="F22" s="133"/>
    </row>
    <row r="23" spans="1:32" s="140" customFormat="1" ht="24" x14ac:dyDescent="0.2">
      <c r="B23" s="96" t="s">
        <v>118</v>
      </c>
      <c r="C23" s="96"/>
      <c r="D23" s="141" t="s">
        <v>248</v>
      </c>
      <c r="E23" s="141"/>
      <c r="F23" s="142"/>
      <c r="G23" s="95"/>
      <c r="H23" s="95"/>
      <c r="I23" s="95"/>
      <c r="J23" s="95"/>
      <c r="K23" s="95"/>
      <c r="L23" s="95"/>
      <c r="M23" s="95"/>
    </row>
    <row r="24" spans="1:32" x14ac:dyDescent="0.2">
      <c r="D24" s="133"/>
      <c r="E24" s="133"/>
      <c r="F24" s="133"/>
      <c r="G24" s="133"/>
    </row>
    <row r="25" spans="1:32" ht="24" x14ac:dyDescent="0.2">
      <c r="A25" s="97"/>
      <c r="B25" s="143" t="s">
        <v>69</v>
      </c>
      <c r="C25" s="143"/>
      <c r="D25" s="98" t="s">
        <v>9</v>
      </c>
      <c r="E25" s="98"/>
      <c r="F25" s="98"/>
      <c r="G25" s="133"/>
    </row>
    <row r="26" spans="1:32" ht="24" x14ac:dyDescent="0.2">
      <c r="A26" s="97"/>
      <c r="B26" s="143"/>
      <c r="C26" s="143"/>
      <c r="D26" s="98"/>
      <c r="E26" s="98"/>
      <c r="F26" s="98"/>
      <c r="G26" s="133"/>
    </row>
    <row r="27" spans="1:32" ht="21" x14ac:dyDescent="0.2">
      <c r="B27" s="163" t="s">
        <v>287</v>
      </c>
      <c r="D27" s="133"/>
      <c r="E27" s="133"/>
      <c r="F27" s="133"/>
    </row>
    <row r="28" spans="1:32" ht="21" x14ac:dyDescent="0.2">
      <c r="A28" s="163"/>
      <c r="D28" s="133"/>
      <c r="E28" s="133"/>
      <c r="F28" s="133"/>
      <c r="J28" s="288" t="s">
        <v>19</v>
      </c>
      <c r="K28" s="288"/>
      <c r="L28" s="288"/>
    </row>
    <row r="29" spans="1:32" ht="52" customHeight="1" x14ac:dyDescent="0.2">
      <c r="A29" s="283" t="s">
        <v>145</v>
      </c>
      <c r="B29" s="146" t="s">
        <v>20</v>
      </c>
      <c r="C29" s="146" t="s">
        <v>410</v>
      </c>
      <c r="D29" s="146" t="s">
        <v>205</v>
      </c>
      <c r="E29" s="146" t="s">
        <v>186</v>
      </c>
      <c r="F29" s="146" t="s">
        <v>235</v>
      </c>
      <c r="G29" s="147" t="s">
        <v>190</v>
      </c>
      <c r="H29" s="100" t="s">
        <v>42</v>
      </c>
      <c r="I29" s="147" t="s">
        <v>236</v>
      </c>
      <c r="J29" s="99" t="s">
        <v>381</v>
      </c>
      <c r="K29" s="145" t="s">
        <v>397</v>
      </c>
      <c r="L29" s="145" t="s">
        <v>382</v>
      </c>
      <c r="M29" s="147" t="s">
        <v>247</v>
      </c>
      <c r="N29" s="160" t="s">
        <v>21</v>
      </c>
      <c r="O29" s="148" t="s">
        <v>402</v>
      </c>
      <c r="P29" s="289" t="s">
        <v>122</v>
      </c>
    </row>
    <row r="30" spans="1:32" ht="34" customHeight="1" x14ac:dyDescent="0.2">
      <c r="A30" s="284"/>
      <c r="B30" s="149"/>
      <c r="C30" s="150"/>
      <c r="D30" s="150"/>
      <c r="E30" s="150"/>
      <c r="F30" s="150"/>
      <c r="G30" s="150"/>
      <c r="H30" s="151">
        <f>SUM(H31:H75)</f>
        <v>0</v>
      </c>
      <c r="I30" s="151">
        <f>SUM(I31:I75)</f>
        <v>0</v>
      </c>
      <c r="J30" s="151">
        <f>SUM(J31:J75)</f>
        <v>0</v>
      </c>
      <c r="K30" s="151">
        <f>SUM(K31:K75)</f>
        <v>0</v>
      </c>
      <c r="L30" s="151">
        <f>SUM(L31:L75)</f>
        <v>0</v>
      </c>
      <c r="M30" s="161"/>
      <c r="N30" s="162"/>
      <c r="O30" s="149"/>
      <c r="P30" s="290"/>
    </row>
    <row r="31" spans="1:32" x14ac:dyDescent="0.2">
      <c r="A31" s="153" t="s">
        <v>90</v>
      </c>
      <c r="B31" s="125"/>
      <c r="C31" s="157"/>
      <c r="D31" s="154" t="str">
        <f>IF(C31=0,"",VLOOKUP(C31,$D$3:$F$17,3,0))</f>
        <v/>
      </c>
      <c r="E31" s="149" t="str">
        <f>IF(C31=0,"",$I$2)</f>
        <v/>
      </c>
      <c r="F31" s="149" t="str">
        <f t="shared" ref="F31" si="8">IF(C31=0,"",IF(E31=$I$2,$C$15,IF(E31=$C$16,$J$2)))</f>
        <v/>
      </c>
      <c r="G31" s="155" t="str">
        <f>IF(C31=0,"",$B$1)</f>
        <v/>
      </c>
      <c r="H31" s="216"/>
      <c r="I31" s="216"/>
      <c r="J31" s="156" t="str">
        <f t="shared" ref="J31" si="9">IF(C31=0,"",ROUND(G31*I31,2))</f>
        <v/>
      </c>
      <c r="K31" s="156" t="str">
        <f>IF(C31=0,"",J31-L31)</f>
        <v/>
      </c>
      <c r="L31" s="156" t="str">
        <f>IF(C31=0,"",IF(E31=$I$2,ROUND(I31*0.1,2),0))</f>
        <v/>
      </c>
      <c r="M31" s="125"/>
      <c r="N31" s="158"/>
      <c r="O31" s="158"/>
      <c r="P31" s="158"/>
    </row>
    <row r="32" spans="1:32" x14ac:dyDescent="0.2">
      <c r="A32" s="153" t="s">
        <v>91</v>
      </c>
      <c r="B32" s="125"/>
      <c r="C32" s="124"/>
      <c r="D32" s="154" t="str">
        <f t="shared" ref="D32:D75" si="10">IF(C32=0,"",VLOOKUP(C32,$D$3:$F$17,3,0))</f>
        <v/>
      </c>
      <c r="E32" s="149" t="str">
        <f t="shared" ref="E32:E75" si="11">IF(C32=0,"",$I$2)</f>
        <v/>
      </c>
      <c r="F32" s="149" t="str">
        <f t="shared" ref="F32:F75" si="12">IF(C32=0,"",IF(E32=$I$2,$C$15,IF(E32=$C$16,$J$2)))</f>
        <v/>
      </c>
      <c r="G32" s="155" t="str">
        <f t="shared" ref="G32:G75" si="13">IF(C32=0,"",$B$1)</f>
        <v/>
      </c>
      <c r="H32" s="216"/>
      <c r="I32" s="216"/>
      <c r="J32" s="156" t="str">
        <f t="shared" ref="J32:J75" si="14">IF(C32=0,"",ROUND(G32*I32,2))</f>
        <v/>
      </c>
      <c r="K32" s="156" t="str">
        <f t="shared" ref="K32:K75" si="15">IF(C32=0,"",J32-L32)</f>
        <v/>
      </c>
      <c r="L32" s="156" t="str">
        <f t="shared" ref="L32:L75" si="16">IF(C32=0,"",IF(E32=$I$2,ROUND(I32*0.1,2),0))</f>
        <v/>
      </c>
      <c r="M32" s="125"/>
      <c r="N32" s="125"/>
      <c r="O32" s="125"/>
      <c r="P32" s="125"/>
    </row>
    <row r="33" spans="1:16" x14ac:dyDescent="0.2">
      <c r="A33" s="153" t="s">
        <v>92</v>
      </c>
      <c r="B33" s="125"/>
      <c r="C33" s="157"/>
      <c r="D33" s="154" t="str">
        <f t="shared" si="10"/>
        <v/>
      </c>
      <c r="E33" s="149" t="str">
        <f t="shared" si="11"/>
        <v/>
      </c>
      <c r="F33" s="149" t="str">
        <f t="shared" si="12"/>
        <v/>
      </c>
      <c r="G33" s="155" t="str">
        <f t="shared" si="13"/>
        <v/>
      </c>
      <c r="H33" s="216"/>
      <c r="I33" s="216"/>
      <c r="J33" s="156" t="str">
        <f t="shared" si="14"/>
        <v/>
      </c>
      <c r="K33" s="156" t="str">
        <f t="shared" si="15"/>
        <v/>
      </c>
      <c r="L33" s="156" t="str">
        <f t="shared" si="16"/>
        <v/>
      </c>
      <c r="M33" s="125"/>
      <c r="N33" s="125"/>
      <c r="O33" s="125"/>
      <c r="P33" s="125"/>
    </row>
    <row r="34" spans="1:16" x14ac:dyDescent="0.2">
      <c r="A34" s="153" t="s">
        <v>93</v>
      </c>
      <c r="B34" s="125"/>
      <c r="C34" s="124"/>
      <c r="D34" s="154" t="str">
        <f t="shared" si="10"/>
        <v/>
      </c>
      <c r="E34" s="149" t="str">
        <f t="shared" si="11"/>
        <v/>
      </c>
      <c r="F34" s="149" t="str">
        <f t="shared" si="12"/>
        <v/>
      </c>
      <c r="G34" s="155" t="str">
        <f t="shared" si="13"/>
        <v/>
      </c>
      <c r="H34" s="216"/>
      <c r="I34" s="216"/>
      <c r="J34" s="156" t="str">
        <f t="shared" si="14"/>
        <v/>
      </c>
      <c r="K34" s="156" t="str">
        <f t="shared" si="15"/>
        <v/>
      </c>
      <c r="L34" s="156" t="str">
        <f t="shared" si="16"/>
        <v/>
      </c>
      <c r="M34" s="125"/>
      <c r="N34" s="125"/>
      <c r="O34" s="125"/>
      <c r="P34" s="125"/>
    </row>
    <row r="35" spans="1:16" x14ac:dyDescent="0.2">
      <c r="A35" s="153" t="s">
        <v>94</v>
      </c>
      <c r="B35" s="125"/>
      <c r="C35" s="157"/>
      <c r="D35" s="154" t="str">
        <f t="shared" si="10"/>
        <v/>
      </c>
      <c r="E35" s="149" t="str">
        <f t="shared" si="11"/>
        <v/>
      </c>
      <c r="F35" s="149" t="str">
        <f t="shared" si="12"/>
        <v/>
      </c>
      <c r="G35" s="155" t="str">
        <f t="shared" si="13"/>
        <v/>
      </c>
      <c r="H35" s="216"/>
      <c r="I35" s="216"/>
      <c r="J35" s="156" t="str">
        <f t="shared" si="14"/>
        <v/>
      </c>
      <c r="K35" s="156" t="str">
        <f t="shared" si="15"/>
        <v/>
      </c>
      <c r="L35" s="156" t="str">
        <f t="shared" si="16"/>
        <v/>
      </c>
      <c r="M35" s="125"/>
      <c r="N35" s="125"/>
      <c r="O35" s="125"/>
      <c r="P35" s="125"/>
    </row>
    <row r="36" spans="1:16" x14ac:dyDescent="0.2">
      <c r="A36" s="153" t="s">
        <v>95</v>
      </c>
      <c r="B36" s="125"/>
      <c r="C36" s="157"/>
      <c r="D36" s="154" t="str">
        <f t="shared" si="10"/>
        <v/>
      </c>
      <c r="E36" s="149" t="str">
        <f t="shared" si="11"/>
        <v/>
      </c>
      <c r="F36" s="149" t="str">
        <f t="shared" si="12"/>
        <v/>
      </c>
      <c r="G36" s="155" t="str">
        <f t="shared" si="13"/>
        <v/>
      </c>
      <c r="H36" s="216"/>
      <c r="I36" s="216"/>
      <c r="J36" s="156" t="str">
        <f t="shared" si="14"/>
        <v/>
      </c>
      <c r="K36" s="156" t="str">
        <f t="shared" si="15"/>
        <v/>
      </c>
      <c r="L36" s="156" t="str">
        <f t="shared" si="16"/>
        <v/>
      </c>
      <c r="M36" s="125"/>
      <c r="N36" s="125"/>
      <c r="O36" s="125"/>
      <c r="P36" s="125"/>
    </row>
    <row r="37" spans="1:16" x14ac:dyDescent="0.2">
      <c r="A37" s="153" t="s">
        <v>156</v>
      </c>
      <c r="B37" s="125"/>
      <c r="C37" s="124"/>
      <c r="D37" s="154" t="str">
        <f t="shared" si="10"/>
        <v/>
      </c>
      <c r="E37" s="149" t="str">
        <f t="shared" si="11"/>
        <v/>
      </c>
      <c r="F37" s="149" t="str">
        <f t="shared" si="12"/>
        <v/>
      </c>
      <c r="G37" s="155" t="str">
        <f t="shared" si="13"/>
        <v/>
      </c>
      <c r="H37" s="216"/>
      <c r="I37" s="216"/>
      <c r="J37" s="156" t="str">
        <f t="shared" si="14"/>
        <v/>
      </c>
      <c r="K37" s="156" t="str">
        <f t="shared" si="15"/>
        <v/>
      </c>
      <c r="L37" s="156" t="str">
        <f t="shared" si="16"/>
        <v/>
      </c>
      <c r="M37" s="125"/>
      <c r="N37" s="125"/>
      <c r="O37" s="125"/>
      <c r="P37" s="125"/>
    </row>
    <row r="38" spans="1:16" x14ac:dyDescent="0.2">
      <c r="A38" s="153" t="s">
        <v>249</v>
      </c>
      <c r="B38" s="125"/>
      <c r="C38" s="157"/>
      <c r="D38" s="154" t="str">
        <f t="shared" si="10"/>
        <v/>
      </c>
      <c r="E38" s="149" t="str">
        <f t="shared" si="11"/>
        <v/>
      </c>
      <c r="F38" s="149" t="str">
        <f t="shared" si="12"/>
        <v/>
      </c>
      <c r="G38" s="155" t="str">
        <f t="shared" si="13"/>
        <v/>
      </c>
      <c r="H38" s="216"/>
      <c r="I38" s="216"/>
      <c r="J38" s="156" t="str">
        <f t="shared" si="14"/>
        <v/>
      </c>
      <c r="K38" s="156" t="str">
        <f t="shared" si="15"/>
        <v/>
      </c>
      <c r="L38" s="156" t="str">
        <f t="shared" si="16"/>
        <v/>
      </c>
      <c r="M38" s="125"/>
      <c r="N38" s="125"/>
      <c r="O38" s="125"/>
      <c r="P38" s="125"/>
    </row>
    <row r="39" spans="1:16" x14ac:dyDescent="0.2">
      <c r="A39" s="153" t="s">
        <v>250</v>
      </c>
      <c r="B39" s="125"/>
      <c r="C39" s="124"/>
      <c r="D39" s="154" t="str">
        <f t="shared" si="10"/>
        <v/>
      </c>
      <c r="E39" s="149" t="str">
        <f t="shared" si="11"/>
        <v/>
      </c>
      <c r="F39" s="149" t="str">
        <f t="shared" si="12"/>
        <v/>
      </c>
      <c r="G39" s="155" t="str">
        <f t="shared" si="13"/>
        <v/>
      </c>
      <c r="H39" s="216"/>
      <c r="I39" s="216"/>
      <c r="J39" s="156" t="str">
        <f t="shared" si="14"/>
        <v/>
      </c>
      <c r="K39" s="156" t="str">
        <f t="shared" si="15"/>
        <v/>
      </c>
      <c r="L39" s="156" t="str">
        <f t="shared" si="16"/>
        <v/>
      </c>
      <c r="M39" s="125"/>
      <c r="N39" s="125"/>
      <c r="O39" s="125"/>
      <c r="P39" s="125"/>
    </row>
    <row r="40" spans="1:16" x14ac:dyDescent="0.2">
      <c r="A40" s="153" t="s">
        <v>251</v>
      </c>
      <c r="B40" s="125"/>
      <c r="C40" s="157"/>
      <c r="D40" s="154" t="str">
        <f t="shared" si="10"/>
        <v/>
      </c>
      <c r="E40" s="149" t="str">
        <f t="shared" si="11"/>
        <v/>
      </c>
      <c r="F40" s="149" t="str">
        <f t="shared" si="12"/>
        <v/>
      </c>
      <c r="G40" s="155" t="str">
        <f t="shared" si="13"/>
        <v/>
      </c>
      <c r="H40" s="216"/>
      <c r="I40" s="216"/>
      <c r="J40" s="156" t="str">
        <f t="shared" si="14"/>
        <v/>
      </c>
      <c r="K40" s="156" t="str">
        <f t="shared" si="15"/>
        <v/>
      </c>
      <c r="L40" s="156" t="str">
        <f t="shared" si="16"/>
        <v/>
      </c>
      <c r="M40" s="125"/>
      <c r="N40" s="125"/>
      <c r="O40" s="125"/>
      <c r="P40" s="125"/>
    </row>
    <row r="41" spans="1:16" x14ac:dyDescent="0.2">
      <c r="A41" s="153" t="s">
        <v>252</v>
      </c>
      <c r="B41" s="125"/>
      <c r="C41" s="157"/>
      <c r="D41" s="154" t="str">
        <f t="shared" si="10"/>
        <v/>
      </c>
      <c r="E41" s="149" t="str">
        <f t="shared" si="11"/>
        <v/>
      </c>
      <c r="F41" s="149" t="str">
        <f t="shared" si="12"/>
        <v/>
      </c>
      <c r="G41" s="155" t="str">
        <f t="shared" si="13"/>
        <v/>
      </c>
      <c r="H41" s="216"/>
      <c r="I41" s="216"/>
      <c r="J41" s="156" t="str">
        <f t="shared" si="14"/>
        <v/>
      </c>
      <c r="K41" s="156" t="str">
        <f t="shared" si="15"/>
        <v/>
      </c>
      <c r="L41" s="156" t="str">
        <f t="shared" si="16"/>
        <v/>
      </c>
      <c r="M41" s="125"/>
      <c r="N41" s="125"/>
      <c r="O41" s="125"/>
      <c r="P41" s="125"/>
    </row>
    <row r="42" spans="1:16" x14ac:dyDescent="0.2">
      <c r="A42" s="153" t="s">
        <v>253</v>
      </c>
      <c r="B42" s="125"/>
      <c r="C42" s="124"/>
      <c r="D42" s="154" t="str">
        <f t="shared" si="10"/>
        <v/>
      </c>
      <c r="E42" s="149" t="str">
        <f t="shared" si="11"/>
        <v/>
      </c>
      <c r="F42" s="149" t="str">
        <f t="shared" si="12"/>
        <v/>
      </c>
      <c r="G42" s="155" t="str">
        <f t="shared" si="13"/>
        <v/>
      </c>
      <c r="H42" s="216"/>
      <c r="I42" s="216"/>
      <c r="J42" s="156" t="str">
        <f t="shared" si="14"/>
        <v/>
      </c>
      <c r="K42" s="156" t="str">
        <f t="shared" si="15"/>
        <v/>
      </c>
      <c r="L42" s="156" t="str">
        <f t="shared" si="16"/>
        <v/>
      </c>
      <c r="M42" s="125"/>
      <c r="N42" s="125"/>
      <c r="O42" s="125"/>
      <c r="P42" s="125"/>
    </row>
    <row r="43" spans="1:16" x14ac:dyDescent="0.2">
      <c r="A43" s="153" t="s">
        <v>254</v>
      </c>
      <c r="B43" s="125"/>
      <c r="C43" s="157"/>
      <c r="D43" s="154" t="str">
        <f t="shared" si="10"/>
        <v/>
      </c>
      <c r="E43" s="149" t="str">
        <f t="shared" si="11"/>
        <v/>
      </c>
      <c r="F43" s="149" t="str">
        <f t="shared" si="12"/>
        <v/>
      </c>
      <c r="G43" s="155" t="str">
        <f t="shared" si="13"/>
        <v/>
      </c>
      <c r="H43" s="216"/>
      <c r="I43" s="216"/>
      <c r="J43" s="156" t="str">
        <f t="shared" si="14"/>
        <v/>
      </c>
      <c r="K43" s="156" t="str">
        <f t="shared" si="15"/>
        <v/>
      </c>
      <c r="L43" s="156" t="str">
        <f t="shared" si="16"/>
        <v/>
      </c>
      <c r="M43" s="125"/>
      <c r="N43" s="125"/>
      <c r="O43" s="125"/>
      <c r="P43" s="125"/>
    </row>
    <row r="44" spans="1:16" x14ac:dyDescent="0.2">
      <c r="A44" s="153" t="s">
        <v>255</v>
      </c>
      <c r="B44" s="125"/>
      <c r="C44" s="124"/>
      <c r="D44" s="154" t="str">
        <f t="shared" si="10"/>
        <v/>
      </c>
      <c r="E44" s="149" t="str">
        <f t="shared" si="11"/>
        <v/>
      </c>
      <c r="F44" s="149" t="str">
        <f t="shared" si="12"/>
        <v/>
      </c>
      <c r="G44" s="155" t="str">
        <f t="shared" si="13"/>
        <v/>
      </c>
      <c r="H44" s="216"/>
      <c r="I44" s="216"/>
      <c r="J44" s="156" t="str">
        <f t="shared" si="14"/>
        <v/>
      </c>
      <c r="K44" s="156" t="str">
        <f t="shared" si="15"/>
        <v/>
      </c>
      <c r="L44" s="156" t="str">
        <f t="shared" si="16"/>
        <v/>
      </c>
      <c r="M44" s="125"/>
      <c r="N44" s="125"/>
      <c r="O44" s="125"/>
      <c r="P44" s="125"/>
    </row>
    <row r="45" spans="1:16" x14ac:dyDescent="0.2">
      <c r="A45" s="153" t="s">
        <v>256</v>
      </c>
      <c r="B45" s="125"/>
      <c r="C45" s="157"/>
      <c r="D45" s="154" t="str">
        <f t="shared" si="10"/>
        <v/>
      </c>
      <c r="E45" s="149" t="str">
        <f t="shared" si="11"/>
        <v/>
      </c>
      <c r="F45" s="149" t="str">
        <f t="shared" si="12"/>
        <v/>
      </c>
      <c r="G45" s="155" t="str">
        <f t="shared" si="13"/>
        <v/>
      </c>
      <c r="H45" s="216"/>
      <c r="I45" s="216"/>
      <c r="J45" s="156" t="str">
        <f t="shared" si="14"/>
        <v/>
      </c>
      <c r="K45" s="156" t="str">
        <f t="shared" si="15"/>
        <v/>
      </c>
      <c r="L45" s="156" t="str">
        <f t="shared" si="16"/>
        <v/>
      </c>
      <c r="M45" s="125"/>
      <c r="N45" s="125"/>
      <c r="O45" s="125"/>
      <c r="P45" s="125"/>
    </row>
    <row r="46" spans="1:16" x14ac:dyDescent="0.2">
      <c r="A46" s="153" t="s">
        <v>257</v>
      </c>
      <c r="B46" s="125"/>
      <c r="C46" s="157"/>
      <c r="D46" s="154" t="str">
        <f t="shared" si="10"/>
        <v/>
      </c>
      <c r="E46" s="149" t="str">
        <f t="shared" si="11"/>
        <v/>
      </c>
      <c r="F46" s="149" t="str">
        <f t="shared" si="12"/>
        <v/>
      </c>
      <c r="G46" s="155" t="str">
        <f t="shared" si="13"/>
        <v/>
      </c>
      <c r="H46" s="216"/>
      <c r="I46" s="216"/>
      <c r="J46" s="156" t="str">
        <f t="shared" si="14"/>
        <v/>
      </c>
      <c r="K46" s="156" t="str">
        <f t="shared" si="15"/>
        <v/>
      </c>
      <c r="L46" s="156" t="str">
        <f t="shared" si="16"/>
        <v/>
      </c>
      <c r="M46" s="125"/>
      <c r="N46" s="125"/>
      <c r="O46" s="125"/>
      <c r="P46" s="125"/>
    </row>
    <row r="47" spans="1:16" x14ac:dyDescent="0.2">
      <c r="A47" s="153" t="s">
        <v>258</v>
      </c>
      <c r="B47" s="125"/>
      <c r="C47" s="157"/>
      <c r="D47" s="154" t="str">
        <f t="shared" si="10"/>
        <v/>
      </c>
      <c r="E47" s="149" t="str">
        <f t="shared" si="11"/>
        <v/>
      </c>
      <c r="F47" s="149" t="str">
        <f t="shared" si="12"/>
        <v/>
      </c>
      <c r="G47" s="155" t="str">
        <f t="shared" si="13"/>
        <v/>
      </c>
      <c r="H47" s="216"/>
      <c r="I47" s="216"/>
      <c r="J47" s="156" t="str">
        <f t="shared" si="14"/>
        <v/>
      </c>
      <c r="K47" s="156" t="str">
        <f t="shared" si="15"/>
        <v/>
      </c>
      <c r="L47" s="156" t="str">
        <f t="shared" si="16"/>
        <v/>
      </c>
      <c r="M47" s="125"/>
      <c r="N47" s="125"/>
      <c r="O47" s="125"/>
      <c r="P47" s="125"/>
    </row>
    <row r="48" spans="1:16" x14ac:dyDescent="0.2">
      <c r="A48" s="153" t="s">
        <v>259</v>
      </c>
      <c r="B48" s="125"/>
      <c r="C48" s="157"/>
      <c r="D48" s="154" t="str">
        <f t="shared" si="10"/>
        <v/>
      </c>
      <c r="E48" s="149" t="str">
        <f t="shared" si="11"/>
        <v/>
      </c>
      <c r="F48" s="149" t="str">
        <f t="shared" si="12"/>
        <v/>
      </c>
      <c r="G48" s="155" t="str">
        <f t="shared" si="13"/>
        <v/>
      </c>
      <c r="H48" s="216"/>
      <c r="I48" s="216"/>
      <c r="J48" s="156" t="str">
        <f t="shared" si="14"/>
        <v/>
      </c>
      <c r="K48" s="156" t="str">
        <f t="shared" si="15"/>
        <v/>
      </c>
      <c r="L48" s="156" t="str">
        <f t="shared" si="16"/>
        <v/>
      </c>
      <c r="M48" s="125"/>
      <c r="N48" s="125"/>
      <c r="O48" s="125"/>
      <c r="P48" s="125"/>
    </row>
    <row r="49" spans="1:16" x14ac:dyDescent="0.2">
      <c r="A49" s="153" t="s">
        <v>260</v>
      </c>
      <c r="B49" s="125"/>
      <c r="C49" s="157"/>
      <c r="D49" s="154" t="str">
        <f t="shared" si="10"/>
        <v/>
      </c>
      <c r="E49" s="149" t="str">
        <f t="shared" si="11"/>
        <v/>
      </c>
      <c r="F49" s="149" t="str">
        <f t="shared" si="12"/>
        <v/>
      </c>
      <c r="G49" s="155" t="str">
        <f t="shared" si="13"/>
        <v/>
      </c>
      <c r="H49" s="216"/>
      <c r="I49" s="216"/>
      <c r="J49" s="156" t="str">
        <f t="shared" si="14"/>
        <v/>
      </c>
      <c r="K49" s="156" t="str">
        <f t="shared" si="15"/>
        <v/>
      </c>
      <c r="L49" s="156" t="str">
        <f t="shared" si="16"/>
        <v/>
      </c>
      <c r="M49" s="125"/>
      <c r="N49" s="125"/>
      <c r="O49" s="125"/>
      <c r="P49" s="125"/>
    </row>
    <row r="50" spans="1:16" x14ac:dyDescent="0.2">
      <c r="A50" s="153" t="s">
        <v>261</v>
      </c>
      <c r="B50" s="125"/>
      <c r="C50" s="157"/>
      <c r="D50" s="154" t="str">
        <f t="shared" si="10"/>
        <v/>
      </c>
      <c r="E50" s="149" t="str">
        <f t="shared" si="11"/>
        <v/>
      </c>
      <c r="F50" s="149" t="str">
        <f t="shared" si="12"/>
        <v/>
      </c>
      <c r="G50" s="155" t="str">
        <f t="shared" si="13"/>
        <v/>
      </c>
      <c r="H50" s="216"/>
      <c r="I50" s="216"/>
      <c r="J50" s="156" t="str">
        <f t="shared" si="14"/>
        <v/>
      </c>
      <c r="K50" s="156" t="str">
        <f t="shared" si="15"/>
        <v/>
      </c>
      <c r="L50" s="156" t="str">
        <f t="shared" si="16"/>
        <v/>
      </c>
      <c r="M50" s="125"/>
      <c r="N50" s="125"/>
      <c r="O50" s="125"/>
      <c r="P50" s="125"/>
    </row>
    <row r="51" spans="1:16" x14ac:dyDescent="0.2">
      <c r="A51" s="153" t="s">
        <v>262</v>
      </c>
      <c r="B51" s="125"/>
      <c r="C51" s="157"/>
      <c r="D51" s="154" t="str">
        <f t="shared" si="10"/>
        <v/>
      </c>
      <c r="E51" s="149" t="str">
        <f t="shared" si="11"/>
        <v/>
      </c>
      <c r="F51" s="149" t="str">
        <f t="shared" si="12"/>
        <v/>
      </c>
      <c r="G51" s="155" t="str">
        <f t="shared" si="13"/>
        <v/>
      </c>
      <c r="H51" s="216"/>
      <c r="I51" s="216"/>
      <c r="J51" s="156" t="str">
        <f t="shared" si="14"/>
        <v/>
      </c>
      <c r="K51" s="156" t="str">
        <f t="shared" si="15"/>
        <v/>
      </c>
      <c r="L51" s="156" t="str">
        <f t="shared" si="16"/>
        <v/>
      </c>
      <c r="M51" s="125"/>
      <c r="N51" s="125"/>
      <c r="O51" s="125"/>
      <c r="P51" s="125"/>
    </row>
    <row r="52" spans="1:16" x14ac:dyDescent="0.2">
      <c r="A52" s="153" t="s">
        <v>263</v>
      </c>
      <c r="B52" s="125"/>
      <c r="C52" s="157"/>
      <c r="D52" s="154" t="str">
        <f t="shared" si="10"/>
        <v/>
      </c>
      <c r="E52" s="149" t="str">
        <f t="shared" si="11"/>
        <v/>
      </c>
      <c r="F52" s="149" t="str">
        <f t="shared" si="12"/>
        <v/>
      </c>
      <c r="G52" s="155" t="str">
        <f t="shared" si="13"/>
        <v/>
      </c>
      <c r="H52" s="216"/>
      <c r="I52" s="216"/>
      <c r="J52" s="156" t="str">
        <f t="shared" si="14"/>
        <v/>
      </c>
      <c r="K52" s="156" t="str">
        <f t="shared" si="15"/>
        <v/>
      </c>
      <c r="L52" s="156" t="str">
        <f t="shared" si="16"/>
        <v/>
      </c>
      <c r="M52" s="125"/>
      <c r="N52" s="125"/>
      <c r="O52" s="125"/>
      <c r="P52" s="125"/>
    </row>
    <row r="53" spans="1:16" x14ac:dyDescent="0.2">
      <c r="A53" s="153" t="s">
        <v>264</v>
      </c>
      <c r="B53" s="125"/>
      <c r="C53" s="157"/>
      <c r="D53" s="154" t="str">
        <f t="shared" si="10"/>
        <v/>
      </c>
      <c r="E53" s="149" t="str">
        <f t="shared" si="11"/>
        <v/>
      </c>
      <c r="F53" s="149" t="str">
        <f t="shared" si="12"/>
        <v/>
      </c>
      <c r="G53" s="155" t="str">
        <f t="shared" si="13"/>
        <v/>
      </c>
      <c r="H53" s="216"/>
      <c r="I53" s="216"/>
      <c r="J53" s="156" t="str">
        <f t="shared" si="14"/>
        <v/>
      </c>
      <c r="K53" s="156" t="str">
        <f t="shared" si="15"/>
        <v/>
      </c>
      <c r="L53" s="156" t="str">
        <f t="shared" si="16"/>
        <v/>
      </c>
      <c r="M53" s="125"/>
      <c r="N53" s="125"/>
      <c r="O53" s="125"/>
      <c r="P53" s="125"/>
    </row>
    <row r="54" spans="1:16" x14ac:dyDescent="0.2">
      <c r="A54" s="153" t="s">
        <v>265</v>
      </c>
      <c r="B54" s="125"/>
      <c r="C54" s="157"/>
      <c r="D54" s="154" t="str">
        <f t="shared" si="10"/>
        <v/>
      </c>
      <c r="E54" s="149" t="str">
        <f t="shared" si="11"/>
        <v/>
      </c>
      <c r="F54" s="149" t="str">
        <f t="shared" si="12"/>
        <v/>
      </c>
      <c r="G54" s="155" t="str">
        <f t="shared" si="13"/>
        <v/>
      </c>
      <c r="H54" s="216"/>
      <c r="I54" s="216"/>
      <c r="J54" s="156" t="str">
        <f t="shared" si="14"/>
        <v/>
      </c>
      <c r="K54" s="156" t="str">
        <f t="shared" si="15"/>
        <v/>
      </c>
      <c r="L54" s="156" t="str">
        <f t="shared" si="16"/>
        <v/>
      </c>
      <c r="M54" s="125"/>
      <c r="N54" s="125"/>
      <c r="O54" s="125"/>
      <c r="P54" s="125"/>
    </row>
    <row r="55" spans="1:16" x14ac:dyDescent="0.2">
      <c r="A55" s="153" t="s">
        <v>266</v>
      </c>
      <c r="B55" s="125"/>
      <c r="C55" s="157"/>
      <c r="D55" s="154" t="str">
        <f t="shared" si="10"/>
        <v/>
      </c>
      <c r="E55" s="149" t="str">
        <f t="shared" si="11"/>
        <v/>
      </c>
      <c r="F55" s="149" t="str">
        <f t="shared" si="12"/>
        <v/>
      </c>
      <c r="G55" s="155" t="str">
        <f t="shared" si="13"/>
        <v/>
      </c>
      <c r="H55" s="216"/>
      <c r="I55" s="216"/>
      <c r="J55" s="156" t="str">
        <f t="shared" si="14"/>
        <v/>
      </c>
      <c r="K55" s="156" t="str">
        <f t="shared" si="15"/>
        <v/>
      </c>
      <c r="L55" s="156" t="str">
        <f t="shared" si="16"/>
        <v/>
      </c>
      <c r="M55" s="125"/>
      <c r="N55" s="125"/>
      <c r="O55" s="125"/>
      <c r="P55" s="125"/>
    </row>
    <row r="56" spans="1:16" x14ac:dyDescent="0.2">
      <c r="A56" s="153" t="s">
        <v>267</v>
      </c>
      <c r="B56" s="125"/>
      <c r="C56" s="157"/>
      <c r="D56" s="154" t="str">
        <f t="shared" si="10"/>
        <v/>
      </c>
      <c r="E56" s="149" t="str">
        <f t="shared" si="11"/>
        <v/>
      </c>
      <c r="F56" s="149" t="str">
        <f t="shared" si="12"/>
        <v/>
      </c>
      <c r="G56" s="155" t="str">
        <f t="shared" si="13"/>
        <v/>
      </c>
      <c r="H56" s="216"/>
      <c r="I56" s="216"/>
      <c r="J56" s="156" t="str">
        <f t="shared" si="14"/>
        <v/>
      </c>
      <c r="K56" s="156" t="str">
        <f t="shared" si="15"/>
        <v/>
      </c>
      <c r="L56" s="156" t="str">
        <f t="shared" si="16"/>
        <v/>
      </c>
      <c r="M56" s="125"/>
      <c r="N56" s="125"/>
      <c r="O56" s="125"/>
      <c r="P56" s="125"/>
    </row>
    <row r="57" spans="1:16" x14ac:dyDescent="0.2">
      <c r="A57" s="153" t="s">
        <v>268</v>
      </c>
      <c r="B57" s="125"/>
      <c r="C57" s="157"/>
      <c r="D57" s="154" t="str">
        <f t="shared" si="10"/>
        <v/>
      </c>
      <c r="E57" s="149" t="str">
        <f t="shared" si="11"/>
        <v/>
      </c>
      <c r="F57" s="149" t="str">
        <f t="shared" si="12"/>
        <v/>
      </c>
      <c r="G57" s="155" t="str">
        <f t="shared" si="13"/>
        <v/>
      </c>
      <c r="H57" s="216"/>
      <c r="I57" s="216"/>
      <c r="J57" s="156" t="str">
        <f t="shared" si="14"/>
        <v/>
      </c>
      <c r="K57" s="156" t="str">
        <f t="shared" si="15"/>
        <v/>
      </c>
      <c r="L57" s="156" t="str">
        <f t="shared" si="16"/>
        <v/>
      </c>
      <c r="M57" s="125"/>
      <c r="N57" s="125"/>
      <c r="O57" s="125"/>
      <c r="P57" s="125"/>
    </row>
    <row r="58" spans="1:16" x14ac:dyDescent="0.2">
      <c r="A58" s="153" t="s">
        <v>269</v>
      </c>
      <c r="B58" s="125"/>
      <c r="C58" s="157"/>
      <c r="D58" s="154" t="str">
        <f t="shared" si="10"/>
        <v/>
      </c>
      <c r="E58" s="149" t="str">
        <f t="shared" si="11"/>
        <v/>
      </c>
      <c r="F58" s="149" t="str">
        <f t="shared" si="12"/>
        <v/>
      </c>
      <c r="G58" s="155" t="str">
        <f t="shared" si="13"/>
        <v/>
      </c>
      <c r="H58" s="216"/>
      <c r="I58" s="216"/>
      <c r="J58" s="156" t="str">
        <f t="shared" si="14"/>
        <v/>
      </c>
      <c r="K58" s="156" t="str">
        <f t="shared" si="15"/>
        <v/>
      </c>
      <c r="L58" s="156" t="str">
        <f t="shared" si="16"/>
        <v/>
      </c>
      <c r="M58" s="125"/>
      <c r="N58" s="125"/>
      <c r="O58" s="125"/>
      <c r="P58" s="125"/>
    </row>
    <row r="59" spans="1:16" x14ac:dyDescent="0.2">
      <c r="A59" s="153" t="s">
        <v>270</v>
      </c>
      <c r="B59" s="125"/>
      <c r="C59" s="157"/>
      <c r="D59" s="154" t="str">
        <f t="shared" si="10"/>
        <v/>
      </c>
      <c r="E59" s="149" t="str">
        <f t="shared" si="11"/>
        <v/>
      </c>
      <c r="F59" s="149" t="str">
        <f t="shared" si="12"/>
        <v/>
      </c>
      <c r="G59" s="155" t="str">
        <f t="shared" si="13"/>
        <v/>
      </c>
      <c r="H59" s="216"/>
      <c r="I59" s="216"/>
      <c r="J59" s="156" t="str">
        <f t="shared" si="14"/>
        <v/>
      </c>
      <c r="K59" s="156" t="str">
        <f t="shared" si="15"/>
        <v/>
      </c>
      <c r="L59" s="156" t="str">
        <f t="shared" si="16"/>
        <v/>
      </c>
      <c r="M59" s="125"/>
      <c r="N59" s="125"/>
      <c r="O59" s="125"/>
      <c r="P59" s="125"/>
    </row>
    <row r="60" spans="1:16" x14ac:dyDescent="0.2">
      <c r="A60" s="153" t="s">
        <v>271</v>
      </c>
      <c r="B60" s="125"/>
      <c r="C60" s="157"/>
      <c r="D60" s="154" t="str">
        <f t="shared" si="10"/>
        <v/>
      </c>
      <c r="E60" s="149" t="str">
        <f t="shared" si="11"/>
        <v/>
      </c>
      <c r="F60" s="149" t="str">
        <f t="shared" si="12"/>
        <v/>
      </c>
      <c r="G60" s="155" t="str">
        <f t="shared" si="13"/>
        <v/>
      </c>
      <c r="H60" s="216"/>
      <c r="I60" s="216"/>
      <c r="J60" s="156" t="str">
        <f t="shared" si="14"/>
        <v/>
      </c>
      <c r="K60" s="156" t="str">
        <f t="shared" si="15"/>
        <v/>
      </c>
      <c r="L60" s="156" t="str">
        <f t="shared" si="16"/>
        <v/>
      </c>
      <c r="M60" s="125"/>
      <c r="N60" s="125"/>
      <c r="O60" s="125"/>
      <c r="P60" s="125"/>
    </row>
    <row r="61" spans="1:16" x14ac:dyDescent="0.2">
      <c r="A61" s="153" t="s">
        <v>272</v>
      </c>
      <c r="B61" s="125"/>
      <c r="C61" s="157"/>
      <c r="D61" s="154" t="str">
        <f t="shared" si="10"/>
        <v/>
      </c>
      <c r="E61" s="149" t="str">
        <f t="shared" si="11"/>
        <v/>
      </c>
      <c r="F61" s="149" t="str">
        <f t="shared" si="12"/>
        <v/>
      </c>
      <c r="G61" s="155" t="str">
        <f t="shared" si="13"/>
        <v/>
      </c>
      <c r="H61" s="216"/>
      <c r="I61" s="216"/>
      <c r="J61" s="156" t="str">
        <f t="shared" si="14"/>
        <v/>
      </c>
      <c r="K61" s="156" t="str">
        <f t="shared" si="15"/>
        <v/>
      </c>
      <c r="L61" s="156" t="str">
        <f t="shared" si="16"/>
        <v/>
      </c>
      <c r="M61" s="125"/>
      <c r="N61" s="125"/>
      <c r="O61" s="125"/>
      <c r="P61" s="125"/>
    </row>
    <row r="62" spans="1:16" x14ac:dyDescent="0.2">
      <c r="A62" s="153" t="s">
        <v>273</v>
      </c>
      <c r="B62" s="125"/>
      <c r="C62" s="157"/>
      <c r="D62" s="154" t="str">
        <f t="shared" si="10"/>
        <v/>
      </c>
      <c r="E62" s="149" t="str">
        <f t="shared" si="11"/>
        <v/>
      </c>
      <c r="F62" s="149" t="str">
        <f t="shared" si="12"/>
        <v/>
      </c>
      <c r="G62" s="155" t="str">
        <f t="shared" si="13"/>
        <v/>
      </c>
      <c r="H62" s="216"/>
      <c r="I62" s="216"/>
      <c r="J62" s="156" t="str">
        <f t="shared" si="14"/>
        <v/>
      </c>
      <c r="K62" s="156" t="str">
        <f t="shared" si="15"/>
        <v/>
      </c>
      <c r="L62" s="156" t="str">
        <f t="shared" si="16"/>
        <v/>
      </c>
      <c r="M62" s="125"/>
      <c r="N62" s="125"/>
      <c r="O62" s="125"/>
      <c r="P62" s="125"/>
    </row>
    <row r="63" spans="1:16" x14ac:dyDescent="0.2">
      <c r="A63" s="153" t="s">
        <v>274</v>
      </c>
      <c r="B63" s="125"/>
      <c r="C63" s="157"/>
      <c r="D63" s="154" t="str">
        <f t="shared" si="10"/>
        <v/>
      </c>
      <c r="E63" s="149" t="str">
        <f t="shared" si="11"/>
        <v/>
      </c>
      <c r="F63" s="149" t="str">
        <f t="shared" si="12"/>
        <v/>
      </c>
      <c r="G63" s="155" t="str">
        <f t="shared" si="13"/>
        <v/>
      </c>
      <c r="H63" s="216"/>
      <c r="I63" s="216"/>
      <c r="J63" s="156" t="str">
        <f t="shared" si="14"/>
        <v/>
      </c>
      <c r="K63" s="156" t="str">
        <f t="shared" si="15"/>
        <v/>
      </c>
      <c r="L63" s="156" t="str">
        <f t="shared" si="16"/>
        <v/>
      </c>
      <c r="M63" s="125"/>
      <c r="N63" s="125"/>
      <c r="O63" s="125"/>
      <c r="P63" s="125"/>
    </row>
    <row r="64" spans="1:16" x14ac:dyDescent="0.2">
      <c r="A64" s="153" t="s">
        <v>275</v>
      </c>
      <c r="B64" s="125"/>
      <c r="C64" s="157"/>
      <c r="D64" s="154" t="str">
        <f t="shared" si="10"/>
        <v/>
      </c>
      <c r="E64" s="149" t="str">
        <f t="shared" si="11"/>
        <v/>
      </c>
      <c r="F64" s="149" t="str">
        <f t="shared" si="12"/>
        <v/>
      </c>
      <c r="G64" s="155" t="str">
        <f t="shared" si="13"/>
        <v/>
      </c>
      <c r="H64" s="216"/>
      <c r="I64" s="216"/>
      <c r="J64" s="156" t="str">
        <f t="shared" si="14"/>
        <v/>
      </c>
      <c r="K64" s="156" t="str">
        <f t="shared" si="15"/>
        <v/>
      </c>
      <c r="L64" s="156" t="str">
        <f t="shared" si="16"/>
        <v/>
      </c>
      <c r="M64" s="125"/>
      <c r="N64" s="125"/>
      <c r="O64" s="125"/>
      <c r="P64" s="125"/>
    </row>
    <row r="65" spans="1:16" x14ac:dyDescent="0.2">
      <c r="A65" s="153" t="s">
        <v>276</v>
      </c>
      <c r="B65" s="125"/>
      <c r="C65" s="157"/>
      <c r="D65" s="154" t="str">
        <f t="shared" si="10"/>
        <v/>
      </c>
      <c r="E65" s="149" t="str">
        <f t="shared" si="11"/>
        <v/>
      </c>
      <c r="F65" s="149" t="str">
        <f t="shared" si="12"/>
        <v/>
      </c>
      <c r="G65" s="155" t="str">
        <f t="shared" si="13"/>
        <v/>
      </c>
      <c r="H65" s="216"/>
      <c r="I65" s="216"/>
      <c r="J65" s="156" t="str">
        <f t="shared" si="14"/>
        <v/>
      </c>
      <c r="K65" s="156" t="str">
        <f t="shared" si="15"/>
        <v/>
      </c>
      <c r="L65" s="156" t="str">
        <f t="shared" si="16"/>
        <v/>
      </c>
      <c r="M65" s="125"/>
      <c r="N65" s="125"/>
      <c r="O65" s="125"/>
      <c r="P65" s="125"/>
    </row>
    <row r="66" spans="1:16" x14ac:dyDescent="0.2">
      <c r="A66" s="153" t="s">
        <v>277</v>
      </c>
      <c r="B66" s="125"/>
      <c r="C66" s="157"/>
      <c r="D66" s="154" t="str">
        <f t="shared" si="10"/>
        <v/>
      </c>
      <c r="E66" s="149" t="str">
        <f t="shared" si="11"/>
        <v/>
      </c>
      <c r="F66" s="149" t="str">
        <f t="shared" si="12"/>
        <v/>
      </c>
      <c r="G66" s="155" t="str">
        <f t="shared" si="13"/>
        <v/>
      </c>
      <c r="H66" s="216"/>
      <c r="I66" s="216"/>
      <c r="J66" s="156" t="str">
        <f t="shared" si="14"/>
        <v/>
      </c>
      <c r="K66" s="156" t="str">
        <f t="shared" si="15"/>
        <v/>
      </c>
      <c r="L66" s="156" t="str">
        <f t="shared" si="16"/>
        <v/>
      </c>
      <c r="M66" s="125"/>
      <c r="N66" s="125"/>
      <c r="O66" s="125"/>
      <c r="P66" s="125"/>
    </row>
    <row r="67" spans="1:16" x14ac:dyDescent="0.2">
      <c r="A67" s="153" t="s">
        <v>278</v>
      </c>
      <c r="B67" s="125"/>
      <c r="C67" s="157"/>
      <c r="D67" s="154" t="str">
        <f t="shared" si="10"/>
        <v/>
      </c>
      <c r="E67" s="149" t="str">
        <f t="shared" si="11"/>
        <v/>
      </c>
      <c r="F67" s="149" t="str">
        <f t="shared" si="12"/>
        <v/>
      </c>
      <c r="G67" s="155" t="str">
        <f t="shared" si="13"/>
        <v/>
      </c>
      <c r="H67" s="216"/>
      <c r="I67" s="216"/>
      <c r="J67" s="156" t="str">
        <f t="shared" si="14"/>
        <v/>
      </c>
      <c r="K67" s="156" t="str">
        <f t="shared" si="15"/>
        <v/>
      </c>
      <c r="L67" s="156" t="str">
        <f t="shared" si="16"/>
        <v/>
      </c>
      <c r="M67" s="125"/>
      <c r="N67" s="125"/>
      <c r="O67" s="125"/>
      <c r="P67" s="125"/>
    </row>
    <row r="68" spans="1:16" x14ac:dyDescent="0.2">
      <c r="A68" s="153" t="s">
        <v>279</v>
      </c>
      <c r="B68" s="125"/>
      <c r="C68" s="157"/>
      <c r="D68" s="154" t="str">
        <f t="shared" si="10"/>
        <v/>
      </c>
      <c r="E68" s="149" t="str">
        <f t="shared" si="11"/>
        <v/>
      </c>
      <c r="F68" s="149" t="str">
        <f t="shared" si="12"/>
        <v/>
      </c>
      <c r="G68" s="155" t="str">
        <f t="shared" si="13"/>
        <v/>
      </c>
      <c r="H68" s="216"/>
      <c r="I68" s="216"/>
      <c r="J68" s="156" t="str">
        <f t="shared" si="14"/>
        <v/>
      </c>
      <c r="K68" s="156" t="str">
        <f t="shared" si="15"/>
        <v/>
      </c>
      <c r="L68" s="156" t="str">
        <f t="shared" si="16"/>
        <v/>
      </c>
      <c r="M68" s="125"/>
      <c r="N68" s="125"/>
      <c r="O68" s="125"/>
      <c r="P68" s="125"/>
    </row>
    <row r="69" spans="1:16" x14ac:dyDescent="0.2">
      <c r="A69" s="153" t="s">
        <v>280</v>
      </c>
      <c r="B69" s="125"/>
      <c r="C69" s="157"/>
      <c r="D69" s="154" t="str">
        <f t="shared" si="10"/>
        <v/>
      </c>
      <c r="E69" s="149" t="str">
        <f t="shared" si="11"/>
        <v/>
      </c>
      <c r="F69" s="149" t="str">
        <f t="shared" si="12"/>
        <v/>
      </c>
      <c r="G69" s="155" t="str">
        <f t="shared" si="13"/>
        <v/>
      </c>
      <c r="H69" s="216"/>
      <c r="I69" s="216"/>
      <c r="J69" s="156" t="str">
        <f t="shared" si="14"/>
        <v/>
      </c>
      <c r="K69" s="156" t="str">
        <f t="shared" si="15"/>
        <v/>
      </c>
      <c r="L69" s="156" t="str">
        <f t="shared" si="16"/>
        <v/>
      </c>
      <c r="M69" s="125"/>
      <c r="N69" s="125"/>
      <c r="O69" s="125"/>
      <c r="P69" s="125"/>
    </row>
    <row r="70" spans="1:16" x14ac:dyDescent="0.2">
      <c r="A70" s="153" t="s">
        <v>281</v>
      </c>
      <c r="B70" s="125"/>
      <c r="C70" s="157"/>
      <c r="D70" s="154" t="str">
        <f t="shared" si="10"/>
        <v/>
      </c>
      <c r="E70" s="149" t="str">
        <f t="shared" si="11"/>
        <v/>
      </c>
      <c r="F70" s="149" t="str">
        <f t="shared" si="12"/>
        <v/>
      </c>
      <c r="G70" s="155" t="str">
        <f t="shared" si="13"/>
        <v/>
      </c>
      <c r="H70" s="216"/>
      <c r="I70" s="216"/>
      <c r="J70" s="156" t="str">
        <f t="shared" si="14"/>
        <v/>
      </c>
      <c r="K70" s="156" t="str">
        <f t="shared" si="15"/>
        <v/>
      </c>
      <c r="L70" s="156" t="str">
        <f t="shared" si="16"/>
        <v/>
      </c>
      <c r="M70" s="125"/>
      <c r="N70" s="125"/>
      <c r="O70" s="125"/>
      <c r="P70" s="125"/>
    </row>
    <row r="71" spans="1:16" x14ac:dyDescent="0.2">
      <c r="A71" s="153" t="s">
        <v>282</v>
      </c>
      <c r="B71" s="125"/>
      <c r="C71" s="157"/>
      <c r="D71" s="154" t="str">
        <f t="shared" si="10"/>
        <v/>
      </c>
      <c r="E71" s="149" t="str">
        <f t="shared" si="11"/>
        <v/>
      </c>
      <c r="F71" s="149" t="str">
        <f t="shared" si="12"/>
        <v/>
      </c>
      <c r="G71" s="155" t="str">
        <f t="shared" si="13"/>
        <v/>
      </c>
      <c r="H71" s="216"/>
      <c r="I71" s="216"/>
      <c r="J71" s="156" t="str">
        <f t="shared" si="14"/>
        <v/>
      </c>
      <c r="K71" s="156" t="str">
        <f t="shared" si="15"/>
        <v/>
      </c>
      <c r="L71" s="156" t="str">
        <f t="shared" si="16"/>
        <v/>
      </c>
      <c r="M71" s="125"/>
      <c r="N71" s="125"/>
      <c r="O71" s="125"/>
      <c r="P71" s="125"/>
    </row>
    <row r="72" spans="1:16" x14ac:dyDescent="0.2">
      <c r="A72" s="153" t="s">
        <v>283</v>
      </c>
      <c r="B72" s="125"/>
      <c r="C72" s="157"/>
      <c r="D72" s="154" t="str">
        <f t="shared" si="10"/>
        <v/>
      </c>
      <c r="E72" s="149" t="str">
        <f t="shared" si="11"/>
        <v/>
      </c>
      <c r="F72" s="149" t="str">
        <f t="shared" si="12"/>
        <v/>
      </c>
      <c r="G72" s="155" t="str">
        <f t="shared" si="13"/>
        <v/>
      </c>
      <c r="H72" s="216"/>
      <c r="I72" s="216"/>
      <c r="J72" s="156" t="str">
        <f t="shared" si="14"/>
        <v/>
      </c>
      <c r="K72" s="156" t="str">
        <f t="shared" si="15"/>
        <v/>
      </c>
      <c r="L72" s="156" t="str">
        <f t="shared" si="16"/>
        <v/>
      </c>
      <c r="M72" s="125"/>
      <c r="N72" s="125"/>
      <c r="O72" s="125"/>
      <c r="P72" s="125"/>
    </row>
    <row r="73" spans="1:16" x14ac:dyDescent="0.2">
      <c r="A73" s="153" t="s">
        <v>284</v>
      </c>
      <c r="B73" s="125"/>
      <c r="C73" s="157"/>
      <c r="D73" s="154" t="str">
        <f t="shared" si="10"/>
        <v/>
      </c>
      <c r="E73" s="149" t="str">
        <f t="shared" si="11"/>
        <v/>
      </c>
      <c r="F73" s="149" t="str">
        <f t="shared" si="12"/>
        <v/>
      </c>
      <c r="G73" s="155" t="str">
        <f t="shared" si="13"/>
        <v/>
      </c>
      <c r="H73" s="216"/>
      <c r="I73" s="216"/>
      <c r="J73" s="156" t="str">
        <f t="shared" si="14"/>
        <v/>
      </c>
      <c r="K73" s="156" t="str">
        <f t="shared" si="15"/>
        <v/>
      </c>
      <c r="L73" s="156" t="str">
        <f t="shared" si="16"/>
        <v/>
      </c>
      <c r="M73" s="125"/>
      <c r="N73" s="125"/>
      <c r="O73" s="125"/>
      <c r="P73" s="125"/>
    </row>
    <row r="74" spans="1:16" x14ac:dyDescent="0.2">
      <c r="A74" s="153" t="s">
        <v>285</v>
      </c>
      <c r="B74" s="125"/>
      <c r="C74" s="157"/>
      <c r="D74" s="154" t="str">
        <f t="shared" si="10"/>
        <v/>
      </c>
      <c r="E74" s="149" t="str">
        <f t="shared" si="11"/>
        <v/>
      </c>
      <c r="F74" s="149" t="str">
        <f t="shared" si="12"/>
        <v/>
      </c>
      <c r="G74" s="155" t="str">
        <f t="shared" si="13"/>
        <v/>
      </c>
      <c r="H74" s="216"/>
      <c r="I74" s="216"/>
      <c r="J74" s="156" t="str">
        <f t="shared" si="14"/>
        <v/>
      </c>
      <c r="K74" s="156" t="str">
        <f t="shared" si="15"/>
        <v/>
      </c>
      <c r="L74" s="156" t="str">
        <f t="shared" si="16"/>
        <v/>
      </c>
      <c r="M74" s="125"/>
      <c r="N74" s="125"/>
      <c r="O74" s="125"/>
      <c r="P74" s="125"/>
    </row>
    <row r="75" spans="1:16" x14ac:dyDescent="0.2">
      <c r="A75" s="153" t="s">
        <v>286</v>
      </c>
      <c r="B75" s="125"/>
      <c r="C75" s="157"/>
      <c r="D75" s="154" t="str">
        <f t="shared" si="10"/>
        <v/>
      </c>
      <c r="E75" s="149" t="str">
        <f t="shared" si="11"/>
        <v/>
      </c>
      <c r="F75" s="149" t="str">
        <f t="shared" si="12"/>
        <v/>
      </c>
      <c r="G75" s="155" t="str">
        <f t="shared" si="13"/>
        <v/>
      </c>
      <c r="H75" s="216"/>
      <c r="I75" s="216"/>
      <c r="J75" s="156" t="str">
        <f t="shared" si="14"/>
        <v/>
      </c>
      <c r="K75" s="156" t="str">
        <f t="shared" si="15"/>
        <v/>
      </c>
      <c r="L75" s="156" t="str">
        <f t="shared" si="16"/>
        <v/>
      </c>
      <c r="M75" s="125"/>
      <c r="N75" s="125"/>
      <c r="O75" s="125"/>
      <c r="P75" s="125"/>
    </row>
  </sheetData>
  <sheetProtection algorithmName="SHA-512" hashValue="gLt3DC0fSFvLeu5gMvihb/VIUGJg6STQei+nqwHwzL5EqOIUqrvqFYriL3uJnq3HIOmInr8YVow4MnwwXtBBNg==" saltValue="NI5lmALGQfB3i58nYzzPCA==" spinCount="100000" sheet="1" objects="1" scenarios="1" formatCells="0" formatColumns="0" formatRows="0"/>
  <autoFilter ref="A30:AF75" xr:uid="{3CE0CD70-E509-884F-89B2-388691880F0C}"/>
  <mergeCells count="3">
    <mergeCell ref="A29:A30"/>
    <mergeCell ref="J28:L28"/>
    <mergeCell ref="P29:P30"/>
  </mergeCells>
  <conditionalFormatting sqref="G31:G75">
    <cfRule type="containsText" dxfId="4" priority="1" operator="containsText" text="nie dotyczy">
      <formula>NOT(ISERROR(SEARCH("nie dotyczy",G31)))</formula>
    </cfRule>
  </conditionalFormatting>
  <dataValidations count="1">
    <dataValidation type="list" allowBlank="1" showInputMessage="1" showErrorMessage="1" sqref="C31:C75" xr:uid="{7D6A2B86-C804-124F-8E39-4D33545166CF}">
      <formula1>$D$3:$D$17</formula1>
    </dataValidation>
  </dataValidations>
  <pageMargins left="0.7" right="0.7" top="0.75" bottom="0.75" header="0.3" footer="0.3"/>
  <pageSetup paperSize="9" scale="37" fitToHeight="0" orientation="landscape" horizontalDpi="0" verticalDpi="0"/>
  <headerFooter>
    <oddHeader>&amp;L&amp;F&amp;C&amp;F&amp;R&amp;P z &amp;N</oddHeader>
    <oddFooter>&amp;L&amp;F&amp;C&amp;A&amp;R&amp;P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5BF2-3292-F741-BAA2-CA62091DA256}">
  <sheetPr>
    <pageSetUpPr fitToPage="1"/>
  </sheetPr>
  <dimension ref="A1:V75"/>
  <sheetViews>
    <sheetView showGridLines="0" topLeftCell="A22" zoomScaleNormal="100" workbookViewId="0">
      <selection activeCell="I31" sqref="I31:J33"/>
    </sheetView>
  </sheetViews>
  <sheetFormatPr baseColWidth="10" defaultColWidth="10.83203125" defaultRowHeight="16" x14ac:dyDescent="0.2"/>
  <cols>
    <col min="1" max="1" width="5.33203125" style="95" customWidth="1"/>
    <col min="2" max="2" width="24.83203125" style="95" customWidth="1"/>
    <col min="3" max="4" width="11.6640625" style="95" customWidth="1"/>
    <col min="5" max="5" width="26.33203125" style="95" customWidth="1"/>
    <col min="6" max="6" width="15.5" style="95" hidden="1" customWidth="1"/>
    <col min="7" max="7" width="17.5" style="95" hidden="1" customWidth="1"/>
    <col min="8" max="8" width="18.33203125" style="95" customWidth="1"/>
    <col min="9" max="10" width="25.1640625" style="95" customWidth="1"/>
    <col min="11" max="11" width="19.83203125" style="95" bestFit="1" customWidth="1"/>
    <col min="12" max="12" width="29" style="95" customWidth="1"/>
    <col min="13" max="14" width="26.1640625" style="95" customWidth="1"/>
    <col min="15" max="15" width="22.5" style="95" customWidth="1"/>
    <col min="16" max="17" width="23.33203125" style="95" customWidth="1"/>
    <col min="18" max="16384" width="10.83203125" style="95"/>
  </cols>
  <sheetData>
    <row r="1" spans="2:22" ht="17" hidden="1" thickBot="1" x14ac:dyDescent="0.25">
      <c r="B1" s="111">
        <f>'Z1 Wydatki audytowe'!B1</f>
        <v>0.8</v>
      </c>
      <c r="N1" s="95" t="s">
        <v>409</v>
      </c>
      <c r="O1" s="95" t="s">
        <v>409</v>
      </c>
      <c r="Q1" s="95" t="s">
        <v>388</v>
      </c>
      <c r="R1" s="95" t="s">
        <v>388</v>
      </c>
      <c r="U1" s="95" t="s">
        <v>389</v>
      </c>
      <c r="V1" s="95" t="s">
        <v>389</v>
      </c>
    </row>
    <row r="2" spans="2:22" hidden="1" x14ac:dyDescent="0.2">
      <c r="B2" s="126"/>
      <c r="C2" s="127" t="s">
        <v>167</v>
      </c>
      <c r="E2" s="86"/>
      <c r="F2" s="128" t="s">
        <v>185</v>
      </c>
      <c r="G2" s="129" t="s">
        <v>167</v>
      </c>
      <c r="H2" s="130" t="str">
        <f>'Dane wejściowe'!E27</f>
        <v>Rodzaj pomocy</v>
      </c>
      <c r="I2" s="130" t="str">
        <f>'Dane wejściowe'!F27</f>
        <v>Wielkość podmiotu</v>
      </c>
      <c r="J2" s="131" t="str">
        <f>'Dane wejściowe'!G27</f>
        <v>Bez pomocy</v>
      </c>
      <c r="K2" s="131" t="str">
        <f>'Dane wejściowe'!H27</f>
        <v>pomoc de minimis</v>
      </c>
      <c r="L2" s="164" t="s">
        <v>209</v>
      </c>
      <c r="N2" s="131" t="str">
        <f>J2</f>
        <v>Bez pomocy</v>
      </c>
      <c r="O2" s="131" t="str">
        <f>K2</f>
        <v>pomoc de minimis</v>
      </c>
      <c r="Q2" s="131" t="str">
        <f>J2</f>
        <v>Bez pomocy</v>
      </c>
      <c r="R2" s="131" t="str">
        <f t="shared" ref="R2" si="0">K2</f>
        <v>pomoc de minimis</v>
      </c>
      <c r="S2" s="131"/>
      <c r="U2" s="131" t="str">
        <f>N2</f>
        <v>Bez pomocy</v>
      </c>
      <c r="V2" s="131" t="str">
        <f t="shared" ref="V2" si="1">O2</f>
        <v>pomoc de minimis</v>
      </c>
    </row>
    <row r="3" spans="2:22" hidden="1" x14ac:dyDescent="0.2">
      <c r="B3" s="132" t="s">
        <v>204</v>
      </c>
      <c r="C3" s="95">
        <f>'Dane wejściowe'!C13</f>
        <v>0</v>
      </c>
      <c r="E3" s="101" t="str">
        <f>Podmioty!B17</f>
        <v/>
      </c>
      <c r="F3" s="95">
        <f>'Dane wejściowe'!C28</f>
        <v>0</v>
      </c>
      <c r="G3" s="95">
        <f>'Dane wejściowe'!D28</f>
        <v>0</v>
      </c>
      <c r="H3" s="95">
        <f>'Dane wejściowe'!E28</f>
        <v>0</v>
      </c>
      <c r="I3" s="95" t="str">
        <f>'Dane wejściowe'!F28</f>
        <v/>
      </c>
      <c r="J3" s="133" t="str">
        <f>'Dane wejściowe'!G28</f>
        <v/>
      </c>
      <c r="K3" s="134" t="str">
        <f>'Dane wejściowe'!H28</f>
        <v/>
      </c>
      <c r="L3" s="135" t="str">
        <f>'Dane wejściowe'!I28</f>
        <v/>
      </c>
      <c r="M3" s="95" t="s">
        <v>211</v>
      </c>
      <c r="N3" s="95">
        <f t="shared" ref="N3:O17" si="2">SUMIFS($I$31:$I$94,$G$31:$G$94,N$2,$C$31:$C$94,$E3)</f>
        <v>0</v>
      </c>
      <c r="O3" s="95">
        <f t="shared" si="2"/>
        <v>0</v>
      </c>
      <c r="Q3" s="95">
        <f t="shared" ref="Q3:R17" si="3">SUMIFS($J$31:$J$94,$G$31:$G$94,Q$2,$C$31:$C$94,$E3)</f>
        <v>0</v>
      </c>
      <c r="R3" s="95">
        <f t="shared" si="3"/>
        <v>0</v>
      </c>
      <c r="U3" s="95">
        <f t="shared" ref="U3:V17" si="4">SUMIFS($K$31:$K$94,$G$31:$G$94,U$2,$C$31:$C$94,$E3)</f>
        <v>0</v>
      </c>
      <c r="V3" s="95">
        <f t="shared" si="4"/>
        <v>0</v>
      </c>
    </row>
    <row r="4" spans="2:22" hidden="1" x14ac:dyDescent="0.2">
      <c r="B4" s="132" t="s">
        <v>157</v>
      </c>
      <c r="C4" s="95">
        <f>'Dane wejściowe'!C14</f>
        <v>0</v>
      </c>
      <c r="E4" s="101" t="str">
        <f>Podmioty!B18</f>
        <v/>
      </c>
      <c r="F4" s="95">
        <f>'Dane wejściowe'!C29</f>
        <v>0</v>
      </c>
      <c r="G4" s="95">
        <f>'Dane wejściowe'!D29</f>
        <v>0</v>
      </c>
      <c r="H4" s="95">
        <f>'Dane wejściowe'!E29</f>
        <v>0</v>
      </c>
      <c r="I4" s="95" t="str">
        <f>'Dane wejściowe'!F29</f>
        <v/>
      </c>
      <c r="J4" s="133" t="str">
        <f>'Dane wejściowe'!G29</f>
        <v/>
      </c>
      <c r="K4" s="134" t="str">
        <f>'Dane wejściowe'!H29</f>
        <v/>
      </c>
      <c r="L4" s="135" t="str">
        <f>'Dane wejściowe'!I29</f>
        <v/>
      </c>
      <c r="M4" s="95" t="s">
        <v>212</v>
      </c>
      <c r="N4" s="95">
        <f t="shared" si="2"/>
        <v>0</v>
      </c>
      <c r="O4" s="95">
        <f t="shared" si="2"/>
        <v>0</v>
      </c>
      <c r="Q4" s="95">
        <f t="shared" si="3"/>
        <v>0</v>
      </c>
      <c r="R4" s="95">
        <f t="shared" si="3"/>
        <v>0</v>
      </c>
      <c r="U4" s="95">
        <f t="shared" si="4"/>
        <v>0</v>
      </c>
      <c r="V4" s="95">
        <f t="shared" si="4"/>
        <v>0</v>
      </c>
    </row>
    <row r="5" spans="2:22" hidden="1" x14ac:dyDescent="0.2">
      <c r="B5" s="132" t="s">
        <v>158</v>
      </c>
      <c r="C5" s="95">
        <f>'Dane wejściowe'!C15</f>
        <v>0</v>
      </c>
      <c r="E5" s="101" t="str">
        <f>Podmioty!B19</f>
        <v/>
      </c>
      <c r="F5" s="95">
        <f>'Dane wejściowe'!C30</f>
        <v>0</v>
      </c>
      <c r="G5" s="95">
        <f>'Dane wejściowe'!D30</f>
        <v>0</v>
      </c>
      <c r="H5" s="95">
        <f>'Dane wejściowe'!E30</f>
        <v>0</v>
      </c>
      <c r="I5" s="95" t="str">
        <f>'Dane wejściowe'!F30</f>
        <v/>
      </c>
      <c r="J5" s="134" t="str">
        <f>'Dane wejściowe'!G30</f>
        <v/>
      </c>
      <c r="K5" s="134" t="str">
        <f>'Dane wejściowe'!H30</f>
        <v/>
      </c>
      <c r="L5" s="135" t="str">
        <f>'Dane wejściowe'!I30</f>
        <v/>
      </c>
      <c r="N5" s="95">
        <f t="shared" si="2"/>
        <v>0</v>
      </c>
      <c r="O5" s="95">
        <f t="shared" si="2"/>
        <v>0</v>
      </c>
      <c r="Q5" s="95">
        <f t="shared" si="3"/>
        <v>0</v>
      </c>
      <c r="R5" s="95">
        <f t="shared" si="3"/>
        <v>0</v>
      </c>
      <c r="U5" s="95">
        <f t="shared" si="4"/>
        <v>0</v>
      </c>
      <c r="V5" s="95">
        <f t="shared" si="4"/>
        <v>0</v>
      </c>
    </row>
    <row r="6" spans="2:22" hidden="1" x14ac:dyDescent="0.2">
      <c r="B6" s="132" t="s">
        <v>159</v>
      </c>
      <c r="C6" s="95">
        <f>'Dane wejściowe'!C16</f>
        <v>0</v>
      </c>
      <c r="E6" s="101" t="str">
        <f>Podmioty!B20</f>
        <v/>
      </c>
      <c r="F6" s="95">
        <f>'Dane wejściowe'!C31</f>
        <v>0</v>
      </c>
      <c r="G6" s="95">
        <f>'Dane wejściowe'!D31</f>
        <v>0</v>
      </c>
      <c r="H6" s="95">
        <f>'Dane wejściowe'!E31</f>
        <v>0</v>
      </c>
      <c r="I6" s="95" t="str">
        <f>'Dane wejściowe'!F31</f>
        <v/>
      </c>
      <c r="J6" s="134" t="str">
        <f>'Dane wejściowe'!G31</f>
        <v/>
      </c>
      <c r="K6" s="134" t="str">
        <f>'Dane wejściowe'!H31</f>
        <v/>
      </c>
      <c r="L6" s="135" t="str">
        <f>'Dane wejściowe'!I31</f>
        <v/>
      </c>
      <c r="N6" s="95">
        <f t="shared" si="2"/>
        <v>0</v>
      </c>
      <c r="O6" s="95">
        <f t="shared" si="2"/>
        <v>0</v>
      </c>
      <c r="Q6" s="95">
        <f t="shared" si="3"/>
        <v>0</v>
      </c>
      <c r="R6" s="95">
        <f t="shared" si="3"/>
        <v>0</v>
      </c>
      <c r="U6" s="95">
        <f t="shared" si="4"/>
        <v>0</v>
      </c>
      <c r="V6" s="95">
        <f t="shared" si="4"/>
        <v>0</v>
      </c>
    </row>
    <row r="7" spans="2:22" hidden="1" x14ac:dyDescent="0.2">
      <c r="B7" s="132" t="s">
        <v>160</v>
      </c>
      <c r="C7" s="95">
        <f>'Dane wejściowe'!C17</f>
        <v>0</v>
      </c>
      <c r="E7" s="101" t="str">
        <f>Podmioty!B21</f>
        <v/>
      </c>
      <c r="F7" s="95">
        <f>'Dane wejściowe'!C32</f>
        <v>0</v>
      </c>
      <c r="G7" s="95">
        <f>'Dane wejściowe'!D32</f>
        <v>0</v>
      </c>
      <c r="H7" s="95">
        <f>'Dane wejściowe'!E32</f>
        <v>0</v>
      </c>
      <c r="I7" s="95" t="str">
        <f>'Dane wejściowe'!F32</f>
        <v/>
      </c>
      <c r="J7" s="134" t="str">
        <f>'Dane wejściowe'!G32</f>
        <v/>
      </c>
      <c r="K7" s="134" t="str">
        <f>'Dane wejściowe'!H32</f>
        <v/>
      </c>
      <c r="L7" s="135" t="str">
        <f>'Dane wejściowe'!I32</f>
        <v/>
      </c>
      <c r="N7" s="95">
        <f t="shared" si="2"/>
        <v>0</v>
      </c>
      <c r="O7" s="95">
        <f t="shared" si="2"/>
        <v>0</v>
      </c>
      <c r="Q7" s="95">
        <f t="shared" si="3"/>
        <v>0</v>
      </c>
      <c r="R7" s="95">
        <f t="shared" si="3"/>
        <v>0</v>
      </c>
      <c r="U7" s="95">
        <f t="shared" si="4"/>
        <v>0</v>
      </c>
      <c r="V7" s="95">
        <f t="shared" si="4"/>
        <v>0</v>
      </c>
    </row>
    <row r="8" spans="2:22" hidden="1" x14ac:dyDescent="0.2">
      <c r="B8" s="132" t="s">
        <v>161</v>
      </c>
      <c r="C8" s="95">
        <f>'Dane wejściowe'!C18</f>
        <v>0</v>
      </c>
      <c r="E8" s="101" t="str">
        <f>Podmioty!B22</f>
        <v/>
      </c>
      <c r="F8" s="95">
        <f>'Dane wejściowe'!C33</f>
        <v>0</v>
      </c>
      <c r="G8" s="95">
        <f>'Dane wejściowe'!D33</f>
        <v>0</v>
      </c>
      <c r="H8" s="95">
        <f>'Dane wejściowe'!E33</f>
        <v>0</v>
      </c>
      <c r="I8" s="95" t="str">
        <f>'Dane wejściowe'!F33</f>
        <v/>
      </c>
      <c r="J8" s="134" t="str">
        <f>'Dane wejściowe'!G33</f>
        <v/>
      </c>
      <c r="K8" s="134" t="str">
        <f>'Dane wejściowe'!H33</f>
        <v/>
      </c>
      <c r="L8" s="135" t="str">
        <f>'Dane wejściowe'!I33</f>
        <v/>
      </c>
      <c r="N8" s="95">
        <f t="shared" si="2"/>
        <v>0</v>
      </c>
      <c r="O8" s="95">
        <f t="shared" si="2"/>
        <v>0</v>
      </c>
      <c r="Q8" s="95">
        <f t="shared" si="3"/>
        <v>0</v>
      </c>
      <c r="R8" s="95">
        <f t="shared" si="3"/>
        <v>0</v>
      </c>
      <c r="U8" s="95">
        <f t="shared" si="4"/>
        <v>0</v>
      </c>
      <c r="V8" s="95">
        <f t="shared" si="4"/>
        <v>0</v>
      </c>
    </row>
    <row r="9" spans="2:22" hidden="1" x14ac:dyDescent="0.2">
      <c r="B9" s="132"/>
      <c r="E9" s="101" t="str">
        <f>Podmioty!B23</f>
        <v/>
      </c>
      <c r="F9" s="95">
        <f>'Dane wejściowe'!C34</f>
        <v>0</v>
      </c>
      <c r="G9" s="95">
        <f>'Dane wejściowe'!D34</f>
        <v>0</v>
      </c>
      <c r="H9" s="95">
        <f>'Dane wejściowe'!E34</f>
        <v>0</v>
      </c>
      <c r="I9" s="95" t="str">
        <f>'Dane wejściowe'!F34</f>
        <v/>
      </c>
      <c r="J9" s="134" t="str">
        <f>'Dane wejściowe'!G34</f>
        <v/>
      </c>
      <c r="K9" s="134" t="str">
        <f>'Dane wejściowe'!H34</f>
        <v/>
      </c>
      <c r="L9" s="135" t="str">
        <f>'Dane wejściowe'!I34</f>
        <v/>
      </c>
      <c r="N9" s="95">
        <f t="shared" si="2"/>
        <v>0</v>
      </c>
      <c r="O9" s="95">
        <f t="shared" si="2"/>
        <v>0</v>
      </c>
      <c r="Q9" s="95">
        <f t="shared" si="3"/>
        <v>0</v>
      </c>
      <c r="R9" s="95">
        <f t="shared" si="3"/>
        <v>0</v>
      </c>
      <c r="U9" s="95">
        <f t="shared" si="4"/>
        <v>0</v>
      </c>
      <c r="V9" s="95">
        <f t="shared" si="4"/>
        <v>0</v>
      </c>
    </row>
    <row r="10" spans="2:22" hidden="1" x14ac:dyDescent="0.2">
      <c r="B10" s="132"/>
      <c r="E10" s="101" t="str">
        <f>Podmioty!B24</f>
        <v/>
      </c>
      <c r="F10" s="95">
        <f>'Dane wejściowe'!C35</f>
        <v>0</v>
      </c>
      <c r="G10" s="95">
        <f>'Dane wejściowe'!D35</f>
        <v>0</v>
      </c>
      <c r="H10" s="95">
        <f>'Dane wejściowe'!E35</f>
        <v>0</v>
      </c>
      <c r="I10" s="95" t="str">
        <f>'Dane wejściowe'!F35</f>
        <v/>
      </c>
      <c r="J10" s="134" t="str">
        <f>'Dane wejściowe'!G35</f>
        <v/>
      </c>
      <c r="K10" s="134" t="str">
        <f>'Dane wejściowe'!H35</f>
        <v/>
      </c>
      <c r="L10" s="135" t="str">
        <f>'Dane wejściowe'!I35</f>
        <v/>
      </c>
      <c r="N10" s="95">
        <f t="shared" si="2"/>
        <v>0</v>
      </c>
      <c r="O10" s="95">
        <f t="shared" si="2"/>
        <v>0</v>
      </c>
      <c r="Q10" s="95">
        <f t="shared" si="3"/>
        <v>0</v>
      </c>
      <c r="R10" s="95">
        <f t="shared" si="3"/>
        <v>0</v>
      </c>
      <c r="U10" s="95">
        <f t="shared" si="4"/>
        <v>0</v>
      </c>
      <c r="V10" s="95">
        <f t="shared" si="4"/>
        <v>0</v>
      </c>
    </row>
    <row r="11" spans="2:22" hidden="1" x14ac:dyDescent="0.2">
      <c r="B11" s="132"/>
      <c r="E11" s="101" t="str">
        <f>Podmioty!B25</f>
        <v/>
      </c>
      <c r="F11" s="95">
        <f>'Dane wejściowe'!C36</f>
        <v>0</v>
      </c>
      <c r="G11" s="95">
        <f>'Dane wejściowe'!D36</f>
        <v>0</v>
      </c>
      <c r="H11" s="95">
        <f>'Dane wejściowe'!E36</f>
        <v>0</v>
      </c>
      <c r="I11" s="95" t="str">
        <f>'Dane wejściowe'!F36</f>
        <v/>
      </c>
      <c r="J11" s="134" t="str">
        <f>'Dane wejściowe'!G36</f>
        <v/>
      </c>
      <c r="K11" s="134" t="str">
        <f>'Dane wejściowe'!H36</f>
        <v/>
      </c>
      <c r="L11" s="135" t="str">
        <f>'Dane wejściowe'!I36</f>
        <v/>
      </c>
      <c r="N11" s="95">
        <f t="shared" si="2"/>
        <v>0</v>
      </c>
      <c r="O11" s="95">
        <f t="shared" si="2"/>
        <v>0</v>
      </c>
      <c r="Q11" s="95">
        <f t="shared" si="3"/>
        <v>0</v>
      </c>
      <c r="R11" s="95">
        <f t="shared" si="3"/>
        <v>0</v>
      </c>
      <c r="U11" s="95">
        <f t="shared" si="4"/>
        <v>0</v>
      </c>
      <c r="V11" s="95">
        <f t="shared" si="4"/>
        <v>0</v>
      </c>
    </row>
    <row r="12" spans="2:22" hidden="1" x14ac:dyDescent="0.2">
      <c r="B12" s="132"/>
      <c r="E12" s="101" t="str">
        <f>Podmioty!B26</f>
        <v/>
      </c>
      <c r="F12" s="95">
        <f>'Dane wejściowe'!C37</f>
        <v>0</v>
      </c>
      <c r="G12" s="95">
        <f>'Dane wejściowe'!D37</f>
        <v>0</v>
      </c>
      <c r="H12" s="95">
        <f>'Dane wejściowe'!E37</f>
        <v>0</v>
      </c>
      <c r="I12" s="95" t="str">
        <f>'Dane wejściowe'!F37</f>
        <v/>
      </c>
      <c r="J12" s="134" t="str">
        <f>'Dane wejściowe'!G37</f>
        <v/>
      </c>
      <c r="K12" s="134" t="str">
        <f>'Dane wejściowe'!H37</f>
        <v/>
      </c>
      <c r="L12" s="135" t="str">
        <f>'Dane wejściowe'!I37</f>
        <v/>
      </c>
      <c r="N12" s="95">
        <f t="shared" si="2"/>
        <v>0</v>
      </c>
      <c r="O12" s="95">
        <f t="shared" si="2"/>
        <v>0</v>
      </c>
      <c r="Q12" s="95">
        <f t="shared" si="3"/>
        <v>0</v>
      </c>
      <c r="R12" s="95">
        <f t="shared" si="3"/>
        <v>0</v>
      </c>
      <c r="U12" s="95">
        <f t="shared" si="4"/>
        <v>0</v>
      </c>
      <c r="V12" s="95">
        <f t="shared" si="4"/>
        <v>0</v>
      </c>
    </row>
    <row r="13" spans="2:22" hidden="1" x14ac:dyDescent="0.2">
      <c r="B13" s="136"/>
      <c r="C13" s="137"/>
      <c r="E13" s="101" t="str">
        <f>Podmioty!B27</f>
        <v/>
      </c>
      <c r="F13" s="95">
        <f>'Dane wejściowe'!C38</f>
        <v>0</v>
      </c>
      <c r="G13" s="95">
        <f>'Dane wejściowe'!D38</f>
        <v>0</v>
      </c>
      <c r="H13" s="95">
        <f>'Dane wejściowe'!E38</f>
        <v>0</v>
      </c>
      <c r="I13" s="95" t="str">
        <f>'Dane wejściowe'!F38</f>
        <v/>
      </c>
      <c r="J13" s="134" t="str">
        <f>'Dane wejściowe'!G38</f>
        <v/>
      </c>
      <c r="K13" s="134" t="str">
        <f>'Dane wejściowe'!H38</f>
        <v/>
      </c>
      <c r="L13" s="135" t="str">
        <f>'Dane wejściowe'!I38</f>
        <v/>
      </c>
      <c r="N13" s="95">
        <f t="shared" si="2"/>
        <v>0</v>
      </c>
      <c r="O13" s="95">
        <f t="shared" si="2"/>
        <v>0</v>
      </c>
      <c r="Q13" s="95">
        <f t="shared" si="3"/>
        <v>0</v>
      </c>
      <c r="R13" s="95">
        <f t="shared" si="3"/>
        <v>0</v>
      </c>
      <c r="U13" s="95">
        <f t="shared" si="4"/>
        <v>0</v>
      </c>
      <c r="V13" s="95">
        <f t="shared" si="4"/>
        <v>0</v>
      </c>
    </row>
    <row r="14" spans="2:22" ht="17" hidden="1" thickBot="1" x14ac:dyDescent="0.25">
      <c r="E14" s="101" t="str">
        <f>Podmioty!B28</f>
        <v/>
      </c>
      <c r="F14" s="95">
        <f>'Dane wejściowe'!C39</f>
        <v>0</v>
      </c>
      <c r="G14" s="95">
        <f>'Dane wejściowe'!D39</f>
        <v>0</v>
      </c>
      <c r="H14" s="95">
        <f>'Dane wejściowe'!E39</f>
        <v>0</v>
      </c>
      <c r="I14" s="95" t="str">
        <f>'Dane wejściowe'!F39</f>
        <v/>
      </c>
      <c r="J14" s="134" t="str">
        <f>'Dane wejściowe'!G39</f>
        <v/>
      </c>
      <c r="K14" s="134" t="str">
        <f>'Dane wejściowe'!H39</f>
        <v/>
      </c>
      <c r="L14" s="135" t="str">
        <f>'Dane wejściowe'!I39</f>
        <v/>
      </c>
      <c r="N14" s="95">
        <f t="shared" si="2"/>
        <v>0</v>
      </c>
      <c r="O14" s="95">
        <f t="shared" si="2"/>
        <v>0</v>
      </c>
      <c r="Q14" s="95">
        <f t="shared" si="3"/>
        <v>0</v>
      </c>
      <c r="R14" s="95">
        <f t="shared" si="3"/>
        <v>0</v>
      </c>
      <c r="U14" s="95">
        <f t="shared" si="4"/>
        <v>0</v>
      </c>
      <c r="V14" s="95">
        <f t="shared" si="4"/>
        <v>0</v>
      </c>
    </row>
    <row r="15" spans="2:22" hidden="1" x14ac:dyDescent="0.2">
      <c r="B15" s="107" t="s">
        <v>186</v>
      </c>
      <c r="C15" s="164" t="s">
        <v>192</v>
      </c>
      <c r="E15" s="101" t="str">
        <f>Podmioty!B29</f>
        <v/>
      </c>
      <c r="F15" s="95">
        <f>'Dane wejściowe'!C40</f>
        <v>0</v>
      </c>
      <c r="G15" s="95">
        <f>'Dane wejściowe'!D40</f>
        <v>0</v>
      </c>
      <c r="H15" s="95">
        <f>'Dane wejściowe'!E40</f>
        <v>0</v>
      </c>
      <c r="I15" s="95" t="str">
        <f>'Dane wejściowe'!F40</f>
        <v/>
      </c>
      <c r="J15" s="134" t="str">
        <f>'Dane wejściowe'!G40</f>
        <v/>
      </c>
      <c r="K15" s="134" t="str">
        <f>'Dane wejściowe'!H40</f>
        <v/>
      </c>
      <c r="L15" s="135" t="str">
        <f>'Dane wejściowe'!I40</f>
        <v/>
      </c>
      <c r="N15" s="95">
        <f t="shared" si="2"/>
        <v>0</v>
      </c>
      <c r="O15" s="95">
        <f t="shared" si="2"/>
        <v>0</v>
      </c>
      <c r="Q15" s="95">
        <f t="shared" si="3"/>
        <v>0</v>
      </c>
      <c r="R15" s="95">
        <f t="shared" si="3"/>
        <v>0</v>
      </c>
      <c r="U15" s="95">
        <f t="shared" si="4"/>
        <v>0</v>
      </c>
      <c r="V15" s="95">
        <f t="shared" si="4"/>
        <v>0</v>
      </c>
    </row>
    <row r="16" spans="2:22" ht="17" hidden="1" thickBot="1" x14ac:dyDescent="0.25">
      <c r="B16" s="102"/>
      <c r="C16" s="165" t="s">
        <v>188</v>
      </c>
      <c r="E16" s="101" t="str">
        <f>Podmioty!B30</f>
        <v/>
      </c>
      <c r="F16" s="95">
        <f>'Dane wejściowe'!C41</f>
        <v>0</v>
      </c>
      <c r="G16" s="95">
        <f>'Dane wejściowe'!D41</f>
        <v>0</v>
      </c>
      <c r="H16" s="95">
        <f>'Dane wejściowe'!E41</f>
        <v>0</v>
      </c>
      <c r="I16" s="95" t="str">
        <f>'Dane wejściowe'!F41</f>
        <v/>
      </c>
      <c r="J16" s="134" t="str">
        <f>'Dane wejściowe'!G41</f>
        <v/>
      </c>
      <c r="K16" s="134" t="str">
        <f>'Dane wejściowe'!H41</f>
        <v/>
      </c>
      <c r="L16" s="135" t="str">
        <f>'Dane wejściowe'!I41</f>
        <v/>
      </c>
      <c r="N16" s="95">
        <f t="shared" si="2"/>
        <v>0</v>
      </c>
      <c r="O16" s="95">
        <f t="shared" si="2"/>
        <v>0</v>
      </c>
      <c r="Q16" s="95">
        <f t="shared" si="3"/>
        <v>0</v>
      </c>
      <c r="R16" s="95">
        <f t="shared" si="3"/>
        <v>0</v>
      </c>
      <c r="U16" s="95">
        <f t="shared" si="4"/>
        <v>0</v>
      </c>
      <c r="V16" s="95">
        <f t="shared" si="4"/>
        <v>0</v>
      </c>
    </row>
    <row r="17" spans="1:22" ht="17" hidden="1" thickBot="1" x14ac:dyDescent="0.25">
      <c r="E17" s="101" t="str">
        <f>Podmioty!B31</f>
        <v/>
      </c>
      <c r="F17" s="103">
        <f>'Dane wejściowe'!C42</f>
        <v>0</v>
      </c>
      <c r="G17" s="103">
        <f>'Dane wejściowe'!D42</f>
        <v>0</v>
      </c>
      <c r="H17" s="103">
        <f>'Dane wejściowe'!E42</f>
        <v>0</v>
      </c>
      <c r="I17" s="103" t="str">
        <f>'Dane wejściowe'!F42</f>
        <v/>
      </c>
      <c r="J17" s="138" t="str">
        <f>'Dane wejściowe'!G42</f>
        <v/>
      </c>
      <c r="K17" s="138" t="str">
        <f>'Dane wejściowe'!H42</f>
        <v/>
      </c>
      <c r="L17" s="139" t="str">
        <f>'Dane wejściowe'!I42</f>
        <v/>
      </c>
      <c r="N17" s="95">
        <f t="shared" si="2"/>
        <v>0</v>
      </c>
      <c r="O17" s="95">
        <f t="shared" si="2"/>
        <v>0</v>
      </c>
      <c r="Q17" s="95">
        <f t="shared" si="3"/>
        <v>0</v>
      </c>
      <c r="R17" s="95">
        <f t="shared" si="3"/>
        <v>0</v>
      </c>
      <c r="U17" s="95">
        <f t="shared" si="4"/>
        <v>0</v>
      </c>
      <c r="V17" s="95">
        <f t="shared" si="4"/>
        <v>0</v>
      </c>
    </row>
    <row r="18" spans="1:22" hidden="1" x14ac:dyDescent="0.2">
      <c r="B18" s="95" t="s">
        <v>417</v>
      </c>
      <c r="C18" s="95" t="s">
        <v>418</v>
      </c>
      <c r="J18" s="104"/>
      <c r="M18" s="183" t="s">
        <v>390</v>
      </c>
      <c r="N18" s="174">
        <f>SUM(N3:N17)</f>
        <v>0</v>
      </c>
      <c r="O18" s="174">
        <f t="shared" ref="O18" si="5">SUM(O3:O17)</f>
        <v>0</v>
      </c>
      <c r="P18" s="174" t="s">
        <v>391</v>
      </c>
      <c r="Q18" s="174">
        <f>SUM(Q3:Q17)</f>
        <v>0</v>
      </c>
      <c r="R18" s="174">
        <f t="shared" ref="R18" si="6">SUM(R3:R17)</f>
        <v>0</v>
      </c>
      <c r="S18" s="174"/>
      <c r="T18" s="174" t="s">
        <v>392</v>
      </c>
      <c r="U18" s="174">
        <f>SUM(U3:U17)</f>
        <v>0</v>
      </c>
      <c r="V18" s="174">
        <f t="shared" ref="V18" si="7">SUM(V3:V17)</f>
        <v>0</v>
      </c>
    </row>
    <row r="19" spans="1:22" hidden="1" x14ac:dyDescent="0.2">
      <c r="C19" s="95" t="s">
        <v>419</v>
      </c>
      <c r="E19" s="133"/>
      <c r="F19" s="133"/>
      <c r="G19" s="133"/>
      <c r="M19" s="95" t="s">
        <v>395</v>
      </c>
      <c r="N19" s="95">
        <f>N18+O18</f>
        <v>0</v>
      </c>
      <c r="P19" s="95" t="s">
        <v>395</v>
      </c>
      <c r="Q19" s="95">
        <f>Q18+R18</f>
        <v>0</v>
      </c>
      <c r="T19" s="95" t="s">
        <v>395</v>
      </c>
      <c r="U19" s="95">
        <f>U18+V18</f>
        <v>0</v>
      </c>
    </row>
    <row r="20" spans="1:22" hidden="1" x14ac:dyDescent="0.2">
      <c r="E20" s="133"/>
      <c r="F20" s="133"/>
      <c r="G20" s="133"/>
      <c r="N20" s="184" t="b">
        <f>N19=I30</f>
        <v>1</v>
      </c>
      <c r="Q20" s="184" t="b">
        <f>Q19=J30</f>
        <v>1</v>
      </c>
      <c r="U20" s="184" t="b">
        <f>U19=K30</f>
        <v>1</v>
      </c>
    </row>
    <row r="21" spans="1:22" hidden="1" x14ac:dyDescent="0.2">
      <c r="E21" s="133"/>
      <c r="F21" s="133"/>
      <c r="G21" s="133"/>
    </row>
    <row r="22" spans="1:22" ht="39" customHeight="1" x14ac:dyDescent="0.2">
      <c r="E22" s="133"/>
      <c r="F22" s="133"/>
      <c r="G22" s="133"/>
    </row>
    <row r="23" spans="1:22" s="140" customFormat="1" ht="24" x14ac:dyDescent="0.2">
      <c r="B23" s="96" t="s">
        <v>120</v>
      </c>
      <c r="C23" s="96"/>
      <c r="D23" s="96"/>
      <c r="E23" s="141" t="s">
        <v>142</v>
      </c>
      <c r="F23" s="141"/>
      <c r="G23" s="142"/>
      <c r="H23" s="95"/>
      <c r="I23" s="95"/>
      <c r="J23" s="95"/>
      <c r="K23" s="95"/>
      <c r="L23" s="95"/>
    </row>
    <row r="24" spans="1:22" x14ac:dyDescent="0.2">
      <c r="E24" s="133"/>
      <c r="F24" s="133"/>
      <c r="G24" s="133"/>
      <c r="H24" s="133"/>
    </row>
    <row r="25" spans="1:22" ht="24" x14ac:dyDescent="0.2">
      <c r="A25" s="97"/>
      <c r="B25" s="143" t="s">
        <v>69</v>
      </c>
      <c r="C25" s="143"/>
      <c r="D25" s="143"/>
      <c r="E25" s="98" t="s">
        <v>143</v>
      </c>
      <c r="F25" s="98"/>
      <c r="G25" s="98"/>
      <c r="H25" s="133"/>
    </row>
    <row r="26" spans="1:22" ht="24" x14ac:dyDescent="0.2">
      <c r="A26" s="97"/>
      <c r="B26" s="143"/>
      <c r="C26" s="143"/>
      <c r="D26" s="143"/>
      <c r="E26" s="98"/>
      <c r="F26" s="98"/>
      <c r="G26" s="98"/>
      <c r="H26" s="133"/>
    </row>
    <row r="27" spans="1:22" ht="21" x14ac:dyDescent="0.2">
      <c r="B27" s="163" t="s">
        <v>403</v>
      </c>
      <c r="E27" s="133"/>
      <c r="F27" s="133"/>
      <c r="G27" s="133"/>
    </row>
    <row r="28" spans="1:22" ht="21" x14ac:dyDescent="0.2">
      <c r="A28" s="163"/>
      <c r="E28" s="133"/>
      <c r="F28" s="133"/>
      <c r="G28" s="133"/>
      <c r="K28" s="288" t="s">
        <v>19</v>
      </c>
      <c r="L28" s="288"/>
      <c r="M28" s="288"/>
    </row>
    <row r="29" spans="1:22" ht="85" customHeight="1" x14ac:dyDescent="0.2">
      <c r="A29" s="283" t="s">
        <v>145</v>
      </c>
      <c r="B29" s="146" t="s">
        <v>20</v>
      </c>
      <c r="C29" s="146" t="s">
        <v>410</v>
      </c>
      <c r="D29" s="147" t="s">
        <v>420</v>
      </c>
      <c r="E29" s="146" t="s">
        <v>205</v>
      </c>
      <c r="F29" s="146" t="s">
        <v>186</v>
      </c>
      <c r="G29" s="146" t="s">
        <v>235</v>
      </c>
      <c r="H29" s="147" t="s">
        <v>190</v>
      </c>
      <c r="I29" s="100" t="s">
        <v>42</v>
      </c>
      <c r="J29" s="147" t="s">
        <v>236</v>
      </c>
      <c r="K29" s="99" t="s">
        <v>381</v>
      </c>
      <c r="L29" s="145" t="s">
        <v>397</v>
      </c>
      <c r="M29" s="145" t="s">
        <v>382</v>
      </c>
      <c r="N29" s="147" t="s">
        <v>247</v>
      </c>
      <c r="O29" s="160" t="s">
        <v>21</v>
      </c>
      <c r="P29" s="148" t="s">
        <v>80</v>
      </c>
      <c r="Q29" s="148" t="s">
        <v>122</v>
      </c>
    </row>
    <row r="30" spans="1:22" ht="34" customHeight="1" x14ac:dyDescent="0.2">
      <c r="A30" s="284"/>
      <c r="B30" s="149"/>
      <c r="C30" s="150"/>
      <c r="D30" s="150"/>
      <c r="E30" s="150"/>
      <c r="F30" s="150"/>
      <c r="G30" s="150"/>
      <c r="H30" s="150"/>
      <c r="I30" s="151">
        <f>SUM(I31:I75)</f>
        <v>0</v>
      </c>
      <c r="J30" s="151">
        <f>SUM(J31:J75)</f>
        <v>0</v>
      </c>
      <c r="K30" s="151">
        <f>SUM(K31:K75)</f>
        <v>0</v>
      </c>
      <c r="L30" s="151">
        <f>SUM(L31:L75)</f>
        <v>0</v>
      </c>
      <c r="M30" s="151">
        <f>SUM(M31:M75)</f>
        <v>0</v>
      </c>
      <c r="N30" s="161"/>
      <c r="O30" s="162"/>
      <c r="P30" s="149"/>
      <c r="Q30" s="149"/>
    </row>
    <row r="31" spans="1:22" x14ac:dyDescent="0.2">
      <c r="A31" s="153" t="s">
        <v>56</v>
      </c>
      <c r="B31" s="125"/>
      <c r="C31" s="157"/>
      <c r="D31" s="157"/>
      <c r="E31" s="154" t="str">
        <f>IF(C31=0,"",VLOOKUP(C31,$E$3:$G$17,3,0))</f>
        <v/>
      </c>
      <c r="F31" s="149" t="str">
        <f>IF(C31=0,"",$J$2)</f>
        <v/>
      </c>
      <c r="G31" s="149" t="str">
        <f t="shared" ref="G31" si="8">IF(C31=0,"",IF(F31=$J$2,$C$15,IF(F31=$C$16,$K$2)))</f>
        <v/>
      </c>
      <c r="H31" s="155" t="str">
        <f>IF(C31=0,"",$B$1)</f>
        <v/>
      </c>
      <c r="I31" s="216"/>
      <c r="J31" s="216"/>
      <c r="K31" s="156" t="str">
        <f t="shared" ref="K31" si="9">IF(C31=0,"",ROUND(H31*J31,2))</f>
        <v/>
      </c>
      <c r="L31" s="156" t="str">
        <f>IF(C31=0,"",K31-M31)</f>
        <v/>
      </c>
      <c r="M31" s="156" t="str">
        <f>IF(C31=0,"",IF(F31=$J$2,ROUND(J31*0.1,2),0))</f>
        <v/>
      </c>
      <c r="N31" s="125"/>
      <c r="O31" s="158"/>
      <c r="P31" s="158"/>
      <c r="Q31" s="158"/>
    </row>
    <row r="32" spans="1:22" x14ac:dyDescent="0.2">
      <c r="A32" s="153" t="s">
        <v>57</v>
      </c>
      <c r="B32" s="125"/>
      <c r="C32" s="124"/>
      <c r="D32" s="157"/>
      <c r="E32" s="154" t="str">
        <f t="shared" ref="E32:E75" si="10">IF(C32=0,"",VLOOKUP(C32,$E$3:$G$17,3,0))</f>
        <v/>
      </c>
      <c r="F32" s="149" t="str">
        <f t="shared" ref="F32:F75" si="11">IF(C32=0,"",$J$2)</f>
        <v/>
      </c>
      <c r="G32" s="149" t="str">
        <f t="shared" ref="G32:G75" si="12">IF(C32=0,"",IF(F32=$J$2,$C$15,IF(F32=$C$16,$K$2)))</f>
        <v/>
      </c>
      <c r="H32" s="155" t="str">
        <f t="shared" ref="H32:H75" si="13">IF(C32=0,"",$B$1)</f>
        <v/>
      </c>
      <c r="I32" s="216"/>
      <c r="J32" s="216"/>
      <c r="K32" s="156" t="str">
        <f t="shared" ref="K32:K75" si="14">IF(C32=0,"",ROUND(H32*J32,2))</f>
        <v/>
      </c>
      <c r="L32" s="156" t="str">
        <f t="shared" ref="L32:L75" si="15">IF(C32=0,"",K32-M32)</f>
        <v/>
      </c>
      <c r="M32" s="156" t="str">
        <f t="shared" ref="M32:M75" si="16">IF(C32=0,"",IF(F32=$J$2,ROUND(J32*0.1,2),0))</f>
        <v/>
      </c>
      <c r="N32" s="125"/>
      <c r="O32" s="125"/>
      <c r="P32" s="125"/>
      <c r="Q32" s="125"/>
    </row>
    <row r="33" spans="1:17" x14ac:dyDescent="0.2">
      <c r="A33" s="153" t="s">
        <v>58</v>
      </c>
      <c r="B33" s="125"/>
      <c r="C33" s="124"/>
      <c r="D33" s="157"/>
      <c r="E33" s="154" t="str">
        <f t="shared" si="10"/>
        <v/>
      </c>
      <c r="F33" s="149" t="str">
        <f t="shared" si="11"/>
        <v/>
      </c>
      <c r="G33" s="149" t="str">
        <f t="shared" si="12"/>
        <v/>
      </c>
      <c r="H33" s="155" t="str">
        <f t="shared" si="13"/>
        <v/>
      </c>
      <c r="I33" s="216"/>
      <c r="J33" s="216"/>
      <c r="K33" s="156" t="str">
        <f>IF(C33=0,"",ROUND(H33*J33,2))</f>
        <v/>
      </c>
      <c r="L33" s="156" t="str">
        <f t="shared" si="15"/>
        <v/>
      </c>
      <c r="M33" s="156" t="str">
        <f t="shared" si="16"/>
        <v/>
      </c>
      <c r="N33" s="125"/>
      <c r="O33" s="125"/>
      <c r="P33" s="125"/>
      <c r="Q33" s="125"/>
    </row>
    <row r="34" spans="1:17" x14ac:dyDescent="0.2">
      <c r="A34" s="153" t="s">
        <v>59</v>
      </c>
      <c r="B34" s="125"/>
      <c r="C34" s="124"/>
      <c r="D34" s="157"/>
      <c r="E34" s="154" t="str">
        <f t="shared" si="10"/>
        <v/>
      </c>
      <c r="F34" s="149" t="str">
        <f t="shared" si="11"/>
        <v/>
      </c>
      <c r="G34" s="149" t="str">
        <f t="shared" si="12"/>
        <v/>
      </c>
      <c r="H34" s="155" t="str">
        <f t="shared" si="13"/>
        <v/>
      </c>
      <c r="I34" s="216"/>
      <c r="J34" s="216"/>
      <c r="K34" s="156" t="str">
        <f>IF(C34=0,"",ROUND(H34*J34,2))</f>
        <v/>
      </c>
      <c r="L34" s="156" t="str">
        <f t="shared" si="15"/>
        <v/>
      </c>
      <c r="M34" s="156" t="str">
        <f t="shared" si="16"/>
        <v/>
      </c>
      <c r="N34" s="125"/>
      <c r="O34" s="125"/>
      <c r="P34" s="125"/>
      <c r="Q34" s="125"/>
    </row>
    <row r="35" spans="1:17" x14ac:dyDescent="0.2">
      <c r="A35" s="153" t="s">
        <v>60</v>
      </c>
      <c r="B35" s="125"/>
      <c r="C35" s="157"/>
      <c r="D35" s="157"/>
      <c r="E35" s="154" t="str">
        <f t="shared" si="10"/>
        <v/>
      </c>
      <c r="F35" s="149" t="str">
        <f t="shared" si="11"/>
        <v/>
      </c>
      <c r="G35" s="149" t="str">
        <f t="shared" si="12"/>
        <v/>
      </c>
      <c r="H35" s="155" t="str">
        <f t="shared" si="13"/>
        <v/>
      </c>
      <c r="I35" s="216"/>
      <c r="J35" s="216"/>
      <c r="K35" s="156" t="str">
        <f t="shared" si="14"/>
        <v/>
      </c>
      <c r="L35" s="156" t="str">
        <f t="shared" si="15"/>
        <v/>
      </c>
      <c r="M35" s="156" t="str">
        <f t="shared" si="16"/>
        <v/>
      </c>
      <c r="N35" s="125"/>
      <c r="O35" s="125"/>
      <c r="P35" s="125"/>
      <c r="Q35" s="125"/>
    </row>
    <row r="36" spans="1:17" x14ac:dyDescent="0.2">
      <c r="A36" s="153" t="s">
        <v>61</v>
      </c>
      <c r="B36" s="125"/>
      <c r="C36" s="124"/>
      <c r="D36" s="157"/>
      <c r="E36" s="154" t="str">
        <f t="shared" si="10"/>
        <v/>
      </c>
      <c r="F36" s="149" t="str">
        <f t="shared" si="11"/>
        <v/>
      </c>
      <c r="G36" s="149" t="str">
        <f t="shared" si="12"/>
        <v/>
      </c>
      <c r="H36" s="155" t="str">
        <f t="shared" si="13"/>
        <v/>
      </c>
      <c r="I36" s="216"/>
      <c r="J36" s="216"/>
      <c r="K36" s="156" t="str">
        <f t="shared" si="14"/>
        <v/>
      </c>
      <c r="L36" s="156" t="str">
        <f t="shared" si="15"/>
        <v/>
      </c>
      <c r="M36" s="156" t="str">
        <f t="shared" si="16"/>
        <v/>
      </c>
      <c r="N36" s="125"/>
      <c r="O36" s="125"/>
      <c r="P36" s="125"/>
      <c r="Q36" s="125"/>
    </row>
    <row r="37" spans="1:17" x14ac:dyDescent="0.2">
      <c r="A37" s="153" t="s">
        <v>62</v>
      </c>
      <c r="B37" s="125"/>
      <c r="C37" s="157"/>
      <c r="D37" s="157"/>
      <c r="E37" s="154" t="str">
        <f t="shared" si="10"/>
        <v/>
      </c>
      <c r="F37" s="149" t="str">
        <f t="shared" si="11"/>
        <v/>
      </c>
      <c r="G37" s="149" t="str">
        <f t="shared" si="12"/>
        <v/>
      </c>
      <c r="H37" s="155" t="str">
        <f t="shared" si="13"/>
        <v/>
      </c>
      <c r="I37" s="216"/>
      <c r="J37" s="216"/>
      <c r="K37" s="156" t="str">
        <f t="shared" si="14"/>
        <v/>
      </c>
      <c r="L37" s="156" t="str">
        <f t="shared" si="15"/>
        <v/>
      </c>
      <c r="M37" s="156" t="str">
        <f t="shared" si="16"/>
        <v/>
      </c>
      <c r="N37" s="125"/>
      <c r="O37" s="125"/>
      <c r="P37" s="125"/>
      <c r="Q37" s="125"/>
    </row>
    <row r="38" spans="1:17" x14ac:dyDescent="0.2">
      <c r="A38" s="153" t="s">
        <v>63</v>
      </c>
      <c r="B38" s="125"/>
      <c r="C38" s="124"/>
      <c r="D38" s="157"/>
      <c r="E38" s="154" t="str">
        <f t="shared" si="10"/>
        <v/>
      </c>
      <c r="F38" s="149" t="str">
        <f t="shared" si="11"/>
        <v/>
      </c>
      <c r="G38" s="149" t="str">
        <f t="shared" si="12"/>
        <v/>
      </c>
      <c r="H38" s="155" t="str">
        <f t="shared" si="13"/>
        <v/>
      </c>
      <c r="I38" s="216"/>
      <c r="J38" s="216"/>
      <c r="K38" s="156" t="str">
        <f t="shared" si="14"/>
        <v/>
      </c>
      <c r="L38" s="156" t="str">
        <f t="shared" si="15"/>
        <v/>
      </c>
      <c r="M38" s="156" t="str">
        <f t="shared" si="16"/>
        <v/>
      </c>
      <c r="N38" s="125"/>
      <c r="O38" s="125"/>
      <c r="P38" s="125"/>
      <c r="Q38" s="125"/>
    </row>
    <row r="39" spans="1:17" x14ac:dyDescent="0.2">
      <c r="A39" s="153" t="s">
        <v>64</v>
      </c>
      <c r="B39" s="125"/>
      <c r="C39" s="157"/>
      <c r="D39" s="157"/>
      <c r="E39" s="154" t="str">
        <f t="shared" si="10"/>
        <v/>
      </c>
      <c r="F39" s="149" t="str">
        <f t="shared" si="11"/>
        <v/>
      </c>
      <c r="G39" s="149" t="str">
        <f t="shared" si="12"/>
        <v/>
      </c>
      <c r="H39" s="155" t="str">
        <f t="shared" si="13"/>
        <v/>
      </c>
      <c r="I39" s="216"/>
      <c r="J39" s="216"/>
      <c r="K39" s="156" t="str">
        <f t="shared" si="14"/>
        <v/>
      </c>
      <c r="L39" s="156" t="str">
        <f t="shared" si="15"/>
        <v/>
      </c>
      <c r="M39" s="156" t="str">
        <f t="shared" si="16"/>
        <v/>
      </c>
      <c r="N39" s="125"/>
      <c r="O39" s="125"/>
      <c r="P39" s="125"/>
      <c r="Q39" s="125"/>
    </row>
    <row r="40" spans="1:17" x14ac:dyDescent="0.2">
      <c r="A40" s="153" t="s">
        <v>65</v>
      </c>
      <c r="B40" s="125"/>
      <c r="C40" s="124"/>
      <c r="D40" s="157"/>
      <c r="E40" s="154" t="str">
        <f t="shared" si="10"/>
        <v/>
      </c>
      <c r="F40" s="149" t="str">
        <f t="shared" si="11"/>
        <v/>
      </c>
      <c r="G40" s="149" t="str">
        <f t="shared" si="12"/>
        <v/>
      </c>
      <c r="H40" s="155" t="str">
        <f t="shared" si="13"/>
        <v/>
      </c>
      <c r="I40" s="216"/>
      <c r="J40" s="216"/>
      <c r="K40" s="156" t="str">
        <f t="shared" si="14"/>
        <v/>
      </c>
      <c r="L40" s="156" t="str">
        <f t="shared" si="15"/>
        <v/>
      </c>
      <c r="M40" s="156" t="str">
        <f t="shared" si="16"/>
        <v/>
      </c>
      <c r="N40" s="125"/>
      <c r="O40" s="125"/>
      <c r="P40" s="125"/>
      <c r="Q40" s="125"/>
    </row>
    <row r="41" spans="1:17" x14ac:dyDescent="0.2">
      <c r="A41" s="153" t="s">
        <v>66</v>
      </c>
      <c r="B41" s="125"/>
      <c r="C41" s="157"/>
      <c r="D41" s="157"/>
      <c r="E41" s="154" t="str">
        <f t="shared" si="10"/>
        <v/>
      </c>
      <c r="F41" s="149" t="str">
        <f t="shared" si="11"/>
        <v/>
      </c>
      <c r="G41" s="149" t="str">
        <f t="shared" si="12"/>
        <v/>
      </c>
      <c r="H41" s="155" t="str">
        <f t="shared" si="13"/>
        <v/>
      </c>
      <c r="I41" s="216"/>
      <c r="J41" s="216"/>
      <c r="K41" s="156" t="str">
        <f t="shared" si="14"/>
        <v/>
      </c>
      <c r="L41" s="156" t="str">
        <f t="shared" si="15"/>
        <v/>
      </c>
      <c r="M41" s="156" t="str">
        <f t="shared" si="16"/>
        <v/>
      </c>
      <c r="N41" s="125"/>
      <c r="O41" s="125"/>
      <c r="P41" s="125"/>
      <c r="Q41" s="125"/>
    </row>
    <row r="42" spans="1:17" x14ac:dyDescent="0.2">
      <c r="A42" s="153" t="s">
        <v>67</v>
      </c>
      <c r="B42" s="125"/>
      <c r="C42" s="124"/>
      <c r="D42" s="157"/>
      <c r="E42" s="154" t="str">
        <f t="shared" si="10"/>
        <v/>
      </c>
      <c r="F42" s="149" t="str">
        <f t="shared" si="11"/>
        <v/>
      </c>
      <c r="G42" s="149" t="str">
        <f t="shared" si="12"/>
        <v/>
      </c>
      <c r="H42" s="155" t="str">
        <f t="shared" si="13"/>
        <v/>
      </c>
      <c r="I42" s="216"/>
      <c r="J42" s="216"/>
      <c r="K42" s="156" t="str">
        <f t="shared" si="14"/>
        <v/>
      </c>
      <c r="L42" s="156" t="str">
        <f t="shared" si="15"/>
        <v/>
      </c>
      <c r="M42" s="156" t="str">
        <f t="shared" si="16"/>
        <v/>
      </c>
      <c r="N42" s="125"/>
      <c r="O42" s="125"/>
      <c r="P42" s="125"/>
      <c r="Q42" s="125"/>
    </row>
    <row r="43" spans="1:17" x14ac:dyDescent="0.2">
      <c r="A43" s="153" t="s">
        <v>106</v>
      </c>
      <c r="B43" s="125"/>
      <c r="C43" s="157"/>
      <c r="D43" s="157"/>
      <c r="E43" s="154" t="str">
        <f t="shared" si="10"/>
        <v/>
      </c>
      <c r="F43" s="149" t="str">
        <f t="shared" si="11"/>
        <v/>
      </c>
      <c r="G43" s="149" t="str">
        <f t="shared" si="12"/>
        <v/>
      </c>
      <c r="H43" s="155" t="str">
        <f t="shared" si="13"/>
        <v/>
      </c>
      <c r="I43" s="216"/>
      <c r="J43" s="216"/>
      <c r="K43" s="156" t="str">
        <f t="shared" si="14"/>
        <v/>
      </c>
      <c r="L43" s="156" t="str">
        <f t="shared" si="15"/>
        <v/>
      </c>
      <c r="M43" s="156" t="str">
        <f t="shared" si="16"/>
        <v/>
      </c>
      <c r="N43" s="125"/>
      <c r="O43" s="125"/>
      <c r="P43" s="125"/>
      <c r="Q43" s="125"/>
    </row>
    <row r="44" spans="1:17" x14ac:dyDescent="0.2">
      <c r="A44" s="153" t="s">
        <v>107</v>
      </c>
      <c r="B44" s="125"/>
      <c r="C44" s="124"/>
      <c r="D44" s="157"/>
      <c r="E44" s="154" t="str">
        <f t="shared" si="10"/>
        <v/>
      </c>
      <c r="F44" s="149" t="str">
        <f t="shared" si="11"/>
        <v/>
      </c>
      <c r="G44" s="149" t="str">
        <f t="shared" si="12"/>
        <v/>
      </c>
      <c r="H44" s="155" t="str">
        <f t="shared" si="13"/>
        <v/>
      </c>
      <c r="I44" s="216"/>
      <c r="J44" s="216"/>
      <c r="K44" s="156" t="str">
        <f t="shared" si="14"/>
        <v/>
      </c>
      <c r="L44" s="156" t="str">
        <f t="shared" si="15"/>
        <v/>
      </c>
      <c r="M44" s="156" t="str">
        <f t="shared" si="16"/>
        <v/>
      </c>
      <c r="N44" s="125"/>
      <c r="O44" s="125"/>
      <c r="P44" s="125"/>
      <c r="Q44" s="125"/>
    </row>
    <row r="45" spans="1:17" x14ac:dyDescent="0.2">
      <c r="A45" s="153" t="s">
        <v>108</v>
      </c>
      <c r="B45" s="125"/>
      <c r="C45" s="157"/>
      <c r="D45" s="157"/>
      <c r="E45" s="154" t="str">
        <f t="shared" si="10"/>
        <v/>
      </c>
      <c r="F45" s="149" t="str">
        <f t="shared" si="11"/>
        <v/>
      </c>
      <c r="G45" s="149" t="str">
        <f t="shared" si="12"/>
        <v/>
      </c>
      <c r="H45" s="155" t="str">
        <f t="shared" si="13"/>
        <v/>
      </c>
      <c r="I45" s="216"/>
      <c r="J45" s="216"/>
      <c r="K45" s="156" t="str">
        <f t="shared" si="14"/>
        <v/>
      </c>
      <c r="L45" s="156" t="str">
        <f t="shared" si="15"/>
        <v/>
      </c>
      <c r="M45" s="156" t="str">
        <f t="shared" si="16"/>
        <v/>
      </c>
      <c r="N45" s="125"/>
      <c r="O45" s="125"/>
      <c r="P45" s="125"/>
      <c r="Q45" s="125"/>
    </row>
    <row r="46" spans="1:17" x14ac:dyDescent="0.2">
      <c r="A46" s="153" t="s">
        <v>109</v>
      </c>
      <c r="B46" s="125"/>
      <c r="C46" s="157"/>
      <c r="D46" s="157"/>
      <c r="E46" s="154" t="str">
        <f t="shared" si="10"/>
        <v/>
      </c>
      <c r="F46" s="149" t="str">
        <f t="shared" si="11"/>
        <v/>
      </c>
      <c r="G46" s="149" t="str">
        <f t="shared" si="12"/>
        <v/>
      </c>
      <c r="H46" s="155" t="str">
        <f t="shared" si="13"/>
        <v/>
      </c>
      <c r="I46" s="216"/>
      <c r="J46" s="216"/>
      <c r="K46" s="156" t="str">
        <f t="shared" si="14"/>
        <v/>
      </c>
      <c r="L46" s="156" t="str">
        <f t="shared" si="15"/>
        <v/>
      </c>
      <c r="M46" s="156" t="str">
        <f t="shared" si="16"/>
        <v/>
      </c>
      <c r="N46" s="125"/>
      <c r="O46" s="125"/>
      <c r="P46" s="125"/>
      <c r="Q46" s="125"/>
    </row>
    <row r="47" spans="1:17" x14ac:dyDescent="0.2">
      <c r="A47" s="153" t="s">
        <v>110</v>
      </c>
      <c r="B47" s="125"/>
      <c r="C47" s="157"/>
      <c r="D47" s="157"/>
      <c r="E47" s="154" t="str">
        <f t="shared" si="10"/>
        <v/>
      </c>
      <c r="F47" s="149" t="str">
        <f t="shared" si="11"/>
        <v/>
      </c>
      <c r="G47" s="149" t="str">
        <f t="shared" si="12"/>
        <v/>
      </c>
      <c r="H47" s="155" t="str">
        <f t="shared" si="13"/>
        <v/>
      </c>
      <c r="I47" s="216"/>
      <c r="J47" s="216"/>
      <c r="K47" s="156" t="str">
        <f t="shared" si="14"/>
        <v/>
      </c>
      <c r="L47" s="156" t="str">
        <f t="shared" si="15"/>
        <v/>
      </c>
      <c r="M47" s="156" t="str">
        <f t="shared" si="16"/>
        <v/>
      </c>
      <c r="N47" s="125"/>
      <c r="O47" s="125"/>
      <c r="P47" s="125"/>
      <c r="Q47" s="125"/>
    </row>
    <row r="48" spans="1:17" x14ac:dyDescent="0.2">
      <c r="A48" s="153" t="s">
        <v>111</v>
      </c>
      <c r="B48" s="125"/>
      <c r="C48" s="157"/>
      <c r="D48" s="157"/>
      <c r="E48" s="154" t="str">
        <f t="shared" si="10"/>
        <v/>
      </c>
      <c r="F48" s="149" t="str">
        <f t="shared" si="11"/>
        <v/>
      </c>
      <c r="G48" s="149" t="str">
        <f t="shared" si="12"/>
        <v/>
      </c>
      <c r="H48" s="155" t="str">
        <f t="shared" si="13"/>
        <v/>
      </c>
      <c r="I48" s="216"/>
      <c r="J48" s="216"/>
      <c r="K48" s="156" t="str">
        <f t="shared" si="14"/>
        <v/>
      </c>
      <c r="L48" s="156" t="str">
        <f t="shared" si="15"/>
        <v/>
      </c>
      <c r="M48" s="156" t="str">
        <f t="shared" si="16"/>
        <v/>
      </c>
      <c r="N48" s="125"/>
      <c r="O48" s="125"/>
      <c r="P48" s="125"/>
      <c r="Q48" s="125"/>
    </row>
    <row r="49" spans="1:17" x14ac:dyDescent="0.2">
      <c r="A49" s="153" t="s">
        <v>112</v>
      </c>
      <c r="B49" s="125"/>
      <c r="C49" s="157"/>
      <c r="D49" s="157"/>
      <c r="E49" s="154" t="str">
        <f t="shared" si="10"/>
        <v/>
      </c>
      <c r="F49" s="149" t="str">
        <f t="shared" si="11"/>
        <v/>
      </c>
      <c r="G49" s="149" t="str">
        <f t="shared" si="12"/>
        <v/>
      </c>
      <c r="H49" s="155" t="str">
        <f t="shared" si="13"/>
        <v/>
      </c>
      <c r="I49" s="216"/>
      <c r="J49" s="216"/>
      <c r="K49" s="156" t="str">
        <f t="shared" si="14"/>
        <v/>
      </c>
      <c r="L49" s="156" t="str">
        <f t="shared" si="15"/>
        <v/>
      </c>
      <c r="M49" s="156" t="str">
        <f t="shared" si="16"/>
        <v/>
      </c>
      <c r="N49" s="125"/>
      <c r="O49" s="125"/>
      <c r="P49" s="125"/>
      <c r="Q49" s="125"/>
    </row>
    <row r="50" spans="1:17" x14ac:dyDescent="0.2">
      <c r="A50" s="153" t="s">
        <v>113</v>
      </c>
      <c r="B50" s="125"/>
      <c r="C50" s="157"/>
      <c r="D50" s="157"/>
      <c r="E50" s="154" t="str">
        <f t="shared" si="10"/>
        <v/>
      </c>
      <c r="F50" s="149" t="str">
        <f t="shared" si="11"/>
        <v/>
      </c>
      <c r="G50" s="149" t="str">
        <f t="shared" si="12"/>
        <v/>
      </c>
      <c r="H50" s="155" t="str">
        <f t="shared" si="13"/>
        <v/>
      </c>
      <c r="I50" s="216"/>
      <c r="J50" s="216"/>
      <c r="K50" s="156" t="str">
        <f t="shared" si="14"/>
        <v/>
      </c>
      <c r="L50" s="156" t="str">
        <f t="shared" si="15"/>
        <v/>
      </c>
      <c r="M50" s="156" t="str">
        <f t="shared" si="16"/>
        <v/>
      </c>
      <c r="N50" s="125"/>
      <c r="O50" s="125"/>
      <c r="P50" s="125"/>
      <c r="Q50" s="125"/>
    </row>
    <row r="51" spans="1:17" x14ac:dyDescent="0.2">
      <c r="A51" s="153" t="s">
        <v>114</v>
      </c>
      <c r="B51" s="125"/>
      <c r="C51" s="157"/>
      <c r="D51" s="157"/>
      <c r="E51" s="154" t="str">
        <f t="shared" si="10"/>
        <v/>
      </c>
      <c r="F51" s="149" t="str">
        <f t="shared" si="11"/>
        <v/>
      </c>
      <c r="G51" s="149" t="str">
        <f t="shared" si="12"/>
        <v/>
      </c>
      <c r="H51" s="155" t="str">
        <f t="shared" si="13"/>
        <v/>
      </c>
      <c r="I51" s="216"/>
      <c r="J51" s="216"/>
      <c r="K51" s="156" t="str">
        <f t="shared" si="14"/>
        <v/>
      </c>
      <c r="L51" s="156" t="str">
        <f t="shared" si="15"/>
        <v/>
      </c>
      <c r="M51" s="156" t="str">
        <f t="shared" si="16"/>
        <v/>
      </c>
      <c r="N51" s="125"/>
      <c r="O51" s="125"/>
      <c r="P51" s="125"/>
      <c r="Q51" s="125"/>
    </row>
    <row r="52" spans="1:17" x14ac:dyDescent="0.2">
      <c r="A52" s="153" t="s">
        <v>289</v>
      </c>
      <c r="B52" s="125"/>
      <c r="C52" s="157"/>
      <c r="D52" s="157"/>
      <c r="E52" s="154" t="str">
        <f t="shared" si="10"/>
        <v/>
      </c>
      <c r="F52" s="149" t="str">
        <f t="shared" si="11"/>
        <v/>
      </c>
      <c r="G52" s="149" t="str">
        <f t="shared" si="12"/>
        <v/>
      </c>
      <c r="H52" s="155" t="str">
        <f t="shared" si="13"/>
        <v/>
      </c>
      <c r="I52" s="216"/>
      <c r="J52" s="216"/>
      <c r="K52" s="156" t="str">
        <f t="shared" si="14"/>
        <v/>
      </c>
      <c r="L52" s="156" t="str">
        <f t="shared" si="15"/>
        <v/>
      </c>
      <c r="M52" s="156" t="str">
        <f t="shared" si="16"/>
        <v/>
      </c>
      <c r="N52" s="125"/>
      <c r="O52" s="125"/>
      <c r="P52" s="125"/>
      <c r="Q52" s="125"/>
    </row>
    <row r="53" spans="1:17" x14ac:dyDescent="0.2">
      <c r="A53" s="153" t="s">
        <v>290</v>
      </c>
      <c r="B53" s="125"/>
      <c r="C53" s="157"/>
      <c r="D53" s="157"/>
      <c r="E53" s="154" t="str">
        <f t="shared" si="10"/>
        <v/>
      </c>
      <c r="F53" s="149" t="str">
        <f t="shared" si="11"/>
        <v/>
      </c>
      <c r="G53" s="149" t="str">
        <f t="shared" si="12"/>
        <v/>
      </c>
      <c r="H53" s="155" t="str">
        <f t="shared" si="13"/>
        <v/>
      </c>
      <c r="I53" s="216"/>
      <c r="J53" s="216"/>
      <c r="K53" s="156" t="str">
        <f t="shared" si="14"/>
        <v/>
      </c>
      <c r="L53" s="156" t="str">
        <f t="shared" si="15"/>
        <v/>
      </c>
      <c r="M53" s="156" t="str">
        <f t="shared" si="16"/>
        <v/>
      </c>
      <c r="N53" s="125"/>
      <c r="O53" s="125"/>
      <c r="P53" s="125"/>
      <c r="Q53" s="125"/>
    </row>
    <row r="54" spans="1:17" x14ac:dyDescent="0.2">
      <c r="A54" s="153" t="s">
        <v>291</v>
      </c>
      <c r="B54" s="125"/>
      <c r="C54" s="157"/>
      <c r="D54" s="157"/>
      <c r="E54" s="154" t="str">
        <f t="shared" si="10"/>
        <v/>
      </c>
      <c r="F54" s="149" t="str">
        <f t="shared" si="11"/>
        <v/>
      </c>
      <c r="G54" s="149" t="str">
        <f t="shared" si="12"/>
        <v/>
      </c>
      <c r="H54" s="155" t="str">
        <f t="shared" si="13"/>
        <v/>
      </c>
      <c r="I54" s="216"/>
      <c r="J54" s="216"/>
      <c r="K54" s="156" t="str">
        <f t="shared" si="14"/>
        <v/>
      </c>
      <c r="L54" s="156" t="str">
        <f t="shared" si="15"/>
        <v/>
      </c>
      <c r="M54" s="156" t="str">
        <f t="shared" si="16"/>
        <v/>
      </c>
      <c r="N54" s="125"/>
      <c r="O54" s="125"/>
      <c r="P54" s="125"/>
      <c r="Q54" s="125"/>
    </row>
    <row r="55" spans="1:17" x14ac:dyDescent="0.2">
      <c r="A55" s="153" t="s">
        <v>292</v>
      </c>
      <c r="B55" s="125"/>
      <c r="C55" s="157"/>
      <c r="D55" s="157"/>
      <c r="E55" s="154" t="str">
        <f t="shared" si="10"/>
        <v/>
      </c>
      <c r="F55" s="149" t="str">
        <f t="shared" si="11"/>
        <v/>
      </c>
      <c r="G55" s="149" t="str">
        <f t="shared" si="12"/>
        <v/>
      </c>
      <c r="H55" s="155" t="str">
        <f t="shared" si="13"/>
        <v/>
      </c>
      <c r="I55" s="216"/>
      <c r="J55" s="216"/>
      <c r="K55" s="156" t="str">
        <f t="shared" si="14"/>
        <v/>
      </c>
      <c r="L55" s="156" t="str">
        <f t="shared" si="15"/>
        <v/>
      </c>
      <c r="M55" s="156" t="str">
        <f t="shared" si="16"/>
        <v/>
      </c>
      <c r="N55" s="125"/>
      <c r="O55" s="125"/>
      <c r="P55" s="125"/>
      <c r="Q55" s="125"/>
    </row>
    <row r="56" spans="1:17" x14ac:dyDescent="0.2">
      <c r="A56" s="153" t="s">
        <v>293</v>
      </c>
      <c r="B56" s="125"/>
      <c r="C56" s="157"/>
      <c r="D56" s="157"/>
      <c r="E56" s="154" t="str">
        <f t="shared" si="10"/>
        <v/>
      </c>
      <c r="F56" s="149" t="str">
        <f t="shared" si="11"/>
        <v/>
      </c>
      <c r="G56" s="149" t="str">
        <f t="shared" si="12"/>
        <v/>
      </c>
      <c r="H56" s="155" t="str">
        <f t="shared" si="13"/>
        <v/>
      </c>
      <c r="I56" s="216"/>
      <c r="J56" s="216"/>
      <c r="K56" s="156" t="str">
        <f t="shared" si="14"/>
        <v/>
      </c>
      <c r="L56" s="156" t="str">
        <f t="shared" si="15"/>
        <v/>
      </c>
      <c r="M56" s="156" t="str">
        <f t="shared" si="16"/>
        <v/>
      </c>
      <c r="N56" s="125"/>
      <c r="O56" s="125"/>
      <c r="P56" s="125"/>
      <c r="Q56" s="125"/>
    </row>
    <row r="57" spans="1:17" x14ac:dyDescent="0.2">
      <c r="A57" s="153" t="s">
        <v>294</v>
      </c>
      <c r="B57" s="125"/>
      <c r="C57" s="157"/>
      <c r="D57" s="157"/>
      <c r="E57" s="154" t="str">
        <f t="shared" si="10"/>
        <v/>
      </c>
      <c r="F57" s="149" t="str">
        <f t="shared" si="11"/>
        <v/>
      </c>
      <c r="G57" s="149" t="str">
        <f t="shared" si="12"/>
        <v/>
      </c>
      <c r="H57" s="155" t="str">
        <f t="shared" si="13"/>
        <v/>
      </c>
      <c r="I57" s="216"/>
      <c r="J57" s="216"/>
      <c r="K57" s="156" t="str">
        <f t="shared" si="14"/>
        <v/>
      </c>
      <c r="L57" s="156" t="str">
        <f t="shared" si="15"/>
        <v/>
      </c>
      <c r="M57" s="156" t="str">
        <f t="shared" si="16"/>
        <v/>
      </c>
      <c r="N57" s="125"/>
      <c r="O57" s="125"/>
      <c r="P57" s="125"/>
      <c r="Q57" s="125"/>
    </row>
    <row r="58" spans="1:17" x14ac:dyDescent="0.2">
      <c r="A58" s="153" t="s">
        <v>295</v>
      </c>
      <c r="B58" s="125"/>
      <c r="C58" s="157"/>
      <c r="D58" s="157"/>
      <c r="E58" s="154" t="str">
        <f t="shared" si="10"/>
        <v/>
      </c>
      <c r="F58" s="149" t="str">
        <f t="shared" si="11"/>
        <v/>
      </c>
      <c r="G58" s="149" t="str">
        <f t="shared" si="12"/>
        <v/>
      </c>
      <c r="H58" s="155" t="str">
        <f t="shared" si="13"/>
        <v/>
      </c>
      <c r="I58" s="216"/>
      <c r="J58" s="216"/>
      <c r="K58" s="156" t="str">
        <f t="shared" si="14"/>
        <v/>
      </c>
      <c r="L58" s="156" t="str">
        <f t="shared" si="15"/>
        <v/>
      </c>
      <c r="M58" s="156" t="str">
        <f t="shared" si="16"/>
        <v/>
      </c>
      <c r="N58" s="125"/>
      <c r="O58" s="125"/>
      <c r="P58" s="125"/>
      <c r="Q58" s="125"/>
    </row>
    <row r="59" spans="1:17" x14ac:dyDescent="0.2">
      <c r="A59" s="153" t="s">
        <v>296</v>
      </c>
      <c r="B59" s="125"/>
      <c r="C59" s="157"/>
      <c r="D59" s="157"/>
      <c r="E59" s="154" t="str">
        <f t="shared" si="10"/>
        <v/>
      </c>
      <c r="F59" s="149" t="str">
        <f t="shared" si="11"/>
        <v/>
      </c>
      <c r="G59" s="149" t="str">
        <f t="shared" si="12"/>
        <v/>
      </c>
      <c r="H59" s="155" t="str">
        <f t="shared" si="13"/>
        <v/>
      </c>
      <c r="I59" s="216"/>
      <c r="J59" s="216"/>
      <c r="K59" s="156" t="str">
        <f t="shared" si="14"/>
        <v/>
      </c>
      <c r="L59" s="156" t="str">
        <f t="shared" si="15"/>
        <v/>
      </c>
      <c r="M59" s="156" t="str">
        <f t="shared" si="16"/>
        <v/>
      </c>
      <c r="N59" s="125"/>
      <c r="O59" s="125"/>
      <c r="P59" s="125"/>
      <c r="Q59" s="125"/>
    </row>
    <row r="60" spans="1:17" x14ac:dyDescent="0.2">
      <c r="A60" s="153" t="s">
        <v>297</v>
      </c>
      <c r="B60" s="125"/>
      <c r="C60" s="157"/>
      <c r="D60" s="157"/>
      <c r="E60" s="154" t="str">
        <f t="shared" si="10"/>
        <v/>
      </c>
      <c r="F60" s="149" t="str">
        <f t="shared" si="11"/>
        <v/>
      </c>
      <c r="G60" s="149" t="str">
        <f t="shared" si="12"/>
        <v/>
      </c>
      <c r="H60" s="155" t="str">
        <f t="shared" si="13"/>
        <v/>
      </c>
      <c r="I60" s="216"/>
      <c r="J60" s="216"/>
      <c r="K60" s="156" t="str">
        <f t="shared" si="14"/>
        <v/>
      </c>
      <c r="L60" s="156" t="str">
        <f t="shared" si="15"/>
        <v/>
      </c>
      <c r="M60" s="156" t="str">
        <f t="shared" si="16"/>
        <v/>
      </c>
      <c r="N60" s="125"/>
      <c r="O60" s="125"/>
      <c r="P60" s="125"/>
      <c r="Q60" s="125"/>
    </row>
    <row r="61" spans="1:17" x14ac:dyDescent="0.2">
      <c r="A61" s="153" t="s">
        <v>298</v>
      </c>
      <c r="B61" s="125"/>
      <c r="C61" s="157"/>
      <c r="D61" s="157"/>
      <c r="E61" s="154" t="str">
        <f t="shared" si="10"/>
        <v/>
      </c>
      <c r="F61" s="149" t="str">
        <f t="shared" si="11"/>
        <v/>
      </c>
      <c r="G61" s="149" t="str">
        <f t="shared" si="12"/>
        <v/>
      </c>
      <c r="H61" s="155" t="str">
        <f t="shared" si="13"/>
        <v/>
      </c>
      <c r="I61" s="216"/>
      <c r="J61" s="216"/>
      <c r="K61" s="156" t="str">
        <f t="shared" si="14"/>
        <v/>
      </c>
      <c r="L61" s="156" t="str">
        <f t="shared" si="15"/>
        <v/>
      </c>
      <c r="M61" s="156" t="str">
        <f t="shared" si="16"/>
        <v/>
      </c>
      <c r="N61" s="125"/>
      <c r="O61" s="125"/>
      <c r="P61" s="125"/>
      <c r="Q61" s="125"/>
    </row>
    <row r="62" spans="1:17" x14ac:dyDescent="0.2">
      <c r="A62" s="153" t="s">
        <v>299</v>
      </c>
      <c r="B62" s="125"/>
      <c r="C62" s="157"/>
      <c r="D62" s="157"/>
      <c r="E62" s="154" t="str">
        <f t="shared" si="10"/>
        <v/>
      </c>
      <c r="F62" s="149" t="str">
        <f t="shared" si="11"/>
        <v/>
      </c>
      <c r="G62" s="149" t="str">
        <f t="shared" si="12"/>
        <v/>
      </c>
      <c r="H62" s="155" t="str">
        <f t="shared" si="13"/>
        <v/>
      </c>
      <c r="I62" s="216"/>
      <c r="J62" s="216"/>
      <c r="K62" s="156" t="str">
        <f t="shared" si="14"/>
        <v/>
      </c>
      <c r="L62" s="156" t="str">
        <f t="shared" si="15"/>
        <v/>
      </c>
      <c r="M62" s="156" t="str">
        <f t="shared" si="16"/>
        <v/>
      </c>
      <c r="N62" s="125"/>
      <c r="O62" s="125"/>
      <c r="P62" s="125"/>
      <c r="Q62" s="125"/>
    </row>
    <row r="63" spans="1:17" x14ac:dyDescent="0.2">
      <c r="A63" s="153" t="s">
        <v>300</v>
      </c>
      <c r="B63" s="125"/>
      <c r="C63" s="157"/>
      <c r="D63" s="157"/>
      <c r="E63" s="154" t="str">
        <f t="shared" si="10"/>
        <v/>
      </c>
      <c r="F63" s="149" t="str">
        <f t="shared" si="11"/>
        <v/>
      </c>
      <c r="G63" s="149" t="str">
        <f t="shared" si="12"/>
        <v/>
      </c>
      <c r="H63" s="155" t="str">
        <f t="shared" si="13"/>
        <v/>
      </c>
      <c r="I63" s="216"/>
      <c r="J63" s="216"/>
      <c r="K63" s="156" t="str">
        <f t="shared" si="14"/>
        <v/>
      </c>
      <c r="L63" s="156" t="str">
        <f t="shared" si="15"/>
        <v/>
      </c>
      <c r="M63" s="156" t="str">
        <f t="shared" si="16"/>
        <v/>
      </c>
      <c r="N63" s="125"/>
      <c r="O63" s="125"/>
      <c r="P63" s="125"/>
      <c r="Q63" s="125"/>
    </row>
    <row r="64" spans="1:17" x14ac:dyDescent="0.2">
      <c r="A64" s="153" t="s">
        <v>301</v>
      </c>
      <c r="B64" s="125"/>
      <c r="C64" s="157"/>
      <c r="D64" s="157"/>
      <c r="E64" s="154" t="str">
        <f t="shared" si="10"/>
        <v/>
      </c>
      <c r="F64" s="149" t="str">
        <f t="shared" si="11"/>
        <v/>
      </c>
      <c r="G64" s="149" t="str">
        <f t="shared" si="12"/>
        <v/>
      </c>
      <c r="H64" s="155" t="str">
        <f t="shared" si="13"/>
        <v/>
      </c>
      <c r="I64" s="216"/>
      <c r="J64" s="216"/>
      <c r="K64" s="156" t="str">
        <f t="shared" si="14"/>
        <v/>
      </c>
      <c r="L64" s="156" t="str">
        <f t="shared" si="15"/>
        <v/>
      </c>
      <c r="M64" s="156" t="str">
        <f t="shared" si="16"/>
        <v/>
      </c>
      <c r="N64" s="125"/>
      <c r="O64" s="125"/>
      <c r="P64" s="125"/>
      <c r="Q64" s="125"/>
    </row>
    <row r="65" spans="1:17" x14ac:dyDescent="0.2">
      <c r="A65" s="153" t="s">
        <v>302</v>
      </c>
      <c r="B65" s="125"/>
      <c r="C65" s="157"/>
      <c r="D65" s="157"/>
      <c r="E65" s="154" t="str">
        <f t="shared" si="10"/>
        <v/>
      </c>
      <c r="F65" s="149" t="str">
        <f t="shared" si="11"/>
        <v/>
      </c>
      <c r="G65" s="149" t="str">
        <f t="shared" si="12"/>
        <v/>
      </c>
      <c r="H65" s="155" t="str">
        <f t="shared" si="13"/>
        <v/>
      </c>
      <c r="I65" s="216"/>
      <c r="J65" s="216"/>
      <c r="K65" s="156" t="str">
        <f t="shared" si="14"/>
        <v/>
      </c>
      <c r="L65" s="156" t="str">
        <f t="shared" si="15"/>
        <v/>
      </c>
      <c r="M65" s="156" t="str">
        <f t="shared" si="16"/>
        <v/>
      </c>
      <c r="N65" s="125"/>
      <c r="O65" s="125"/>
      <c r="P65" s="125"/>
      <c r="Q65" s="125"/>
    </row>
    <row r="66" spans="1:17" x14ac:dyDescent="0.2">
      <c r="A66" s="153" t="s">
        <v>303</v>
      </c>
      <c r="B66" s="125"/>
      <c r="C66" s="157"/>
      <c r="D66" s="157"/>
      <c r="E66" s="154" t="str">
        <f t="shared" si="10"/>
        <v/>
      </c>
      <c r="F66" s="149" t="str">
        <f t="shared" si="11"/>
        <v/>
      </c>
      <c r="G66" s="149" t="str">
        <f t="shared" si="12"/>
        <v/>
      </c>
      <c r="H66" s="155" t="str">
        <f t="shared" si="13"/>
        <v/>
      </c>
      <c r="I66" s="216"/>
      <c r="J66" s="216"/>
      <c r="K66" s="156" t="str">
        <f t="shared" si="14"/>
        <v/>
      </c>
      <c r="L66" s="156" t="str">
        <f t="shared" si="15"/>
        <v/>
      </c>
      <c r="M66" s="156" t="str">
        <f t="shared" si="16"/>
        <v/>
      </c>
      <c r="N66" s="125"/>
      <c r="O66" s="125"/>
      <c r="P66" s="125"/>
      <c r="Q66" s="125"/>
    </row>
    <row r="67" spans="1:17" x14ac:dyDescent="0.2">
      <c r="A67" s="153" t="s">
        <v>304</v>
      </c>
      <c r="B67" s="125"/>
      <c r="C67" s="157"/>
      <c r="D67" s="157"/>
      <c r="E67" s="154" t="str">
        <f t="shared" si="10"/>
        <v/>
      </c>
      <c r="F67" s="149" t="str">
        <f t="shared" si="11"/>
        <v/>
      </c>
      <c r="G67" s="149" t="str">
        <f t="shared" si="12"/>
        <v/>
      </c>
      <c r="H67" s="155" t="str">
        <f t="shared" si="13"/>
        <v/>
      </c>
      <c r="I67" s="216"/>
      <c r="J67" s="216"/>
      <c r="K67" s="156" t="str">
        <f t="shared" si="14"/>
        <v/>
      </c>
      <c r="L67" s="156" t="str">
        <f t="shared" si="15"/>
        <v/>
      </c>
      <c r="M67" s="156" t="str">
        <f t="shared" si="16"/>
        <v/>
      </c>
      <c r="N67" s="125"/>
      <c r="O67" s="125"/>
      <c r="P67" s="125"/>
      <c r="Q67" s="125"/>
    </row>
    <row r="68" spans="1:17" x14ac:dyDescent="0.2">
      <c r="A68" s="153" t="s">
        <v>305</v>
      </c>
      <c r="B68" s="125"/>
      <c r="C68" s="157"/>
      <c r="D68" s="157"/>
      <c r="E68" s="154" t="str">
        <f t="shared" si="10"/>
        <v/>
      </c>
      <c r="F68" s="149" t="str">
        <f t="shared" si="11"/>
        <v/>
      </c>
      <c r="G68" s="149" t="str">
        <f t="shared" si="12"/>
        <v/>
      </c>
      <c r="H68" s="155" t="str">
        <f t="shared" si="13"/>
        <v/>
      </c>
      <c r="I68" s="216"/>
      <c r="J68" s="216"/>
      <c r="K68" s="156" t="str">
        <f t="shared" si="14"/>
        <v/>
      </c>
      <c r="L68" s="156" t="str">
        <f t="shared" si="15"/>
        <v/>
      </c>
      <c r="M68" s="156" t="str">
        <f t="shared" si="16"/>
        <v/>
      </c>
      <c r="N68" s="125"/>
      <c r="O68" s="125"/>
      <c r="P68" s="125"/>
      <c r="Q68" s="125"/>
    </row>
    <row r="69" spans="1:17" x14ac:dyDescent="0.2">
      <c r="A69" s="153" t="s">
        <v>306</v>
      </c>
      <c r="B69" s="125"/>
      <c r="C69" s="157"/>
      <c r="D69" s="157"/>
      <c r="E69" s="154" t="str">
        <f t="shared" si="10"/>
        <v/>
      </c>
      <c r="F69" s="149" t="str">
        <f t="shared" si="11"/>
        <v/>
      </c>
      <c r="G69" s="149" t="str">
        <f t="shared" si="12"/>
        <v/>
      </c>
      <c r="H69" s="155" t="str">
        <f t="shared" si="13"/>
        <v/>
      </c>
      <c r="I69" s="216"/>
      <c r="J69" s="216"/>
      <c r="K69" s="156" t="str">
        <f t="shared" si="14"/>
        <v/>
      </c>
      <c r="L69" s="156" t="str">
        <f t="shared" si="15"/>
        <v/>
      </c>
      <c r="M69" s="156" t="str">
        <f t="shared" si="16"/>
        <v/>
      </c>
      <c r="N69" s="125"/>
      <c r="O69" s="125"/>
      <c r="P69" s="125"/>
      <c r="Q69" s="125"/>
    </row>
    <row r="70" spans="1:17" x14ac:dyDescent="0.2">
      <c r="A70" s="153" t="s">
        <v>307</v>
      </c>
      <c r="B70" s="125"/>
      <c r="C70" s="157"/>
      <c r="D70" s="157"/>
      <c r="E70" s="154" t="str">
        <f t="shared" si="10"/>
        <v/>
      </c>
      <c r="F70" s="149" t="str">
        <f t="shared" si="11"/>
        <v/>
      </c>
      <c r="G70" s="149" t="str">
        <f t="shared" si="12"/>
        <v/>
      </c>
      <c r="H70" s="155" t="str">
        <f t="shared" si="13"/>
        <v/>
      </c>
      <c r="I70" s="216"/>
      <c r="J70" s="216"/>
      <c r="K70" s="156" t="str">
        <f t="shared" si="14"/>
        <v/>
      </c>
      <c r="L70" s="156" t="str">
        <f t="shared" si="15"/>
        <v/>
      </c>
      <c r="M70" s="156" t="str">
        <f t="shared" si="16"/>
        <v/>
      </c>
      <c r="N70" s="125"/>
      <c r="O70" s="125"/>
      <c r="P70" s="125"/>
      <c r="Q70" s="125"/>
    </row>
    <row r="71" spans="1:17" x14ac:dyDescent="0.2">
      <c r="A71" s="153" t="s">
        <v>308</v>
      </c>
      <c r="B71" s="125"/>
      <c r="C71" s="157"/>
      <c r="D71" s="157"/>
      <c r="E71" s="154" t="str">
        <f t="shared" si="10"/>
        <v/>
      </c>
      <c r="F71" s="149" t="str">
        <f t="shared" si="11"/>
        <v/>
      </c>
      <c r="G71" s="149" t="str">
        <f t="shared" si="12"/>
        <v/>
      </c>
      <c r="H71" s="155" t="str">
        <f t="shared" si="13"/>
        <v/>
      </c>
      <c r="I71" s="216"/>
      <c r="J71" s="216"/>
      <c r="K71" s="156" t="str">
        <f t="shared" si="14"/>
        <v/>
      </c>
      <c r="L71" s="156" t="str">
        <f t="shared" si="15"/>
        <v/>
      </c>
      <c r="M71" s="156" t="str">
        <f t="shared" si="16"/>
        <v/>
      </c>
      <c r="N71" s="125"/>
      <c r="O71" s="125"/>
      <c r="P71" s="125"/>
      <c r="Q71" s="125"/>
    </row>
    <row r="72" spans="1:17" x14ac:dyDescent="0.2">
      <c r="A72" s="153" t="s">
        <v>309</v>
      </c>
      <c r="B72" s="125"/>
      <c r="C72" s="157"/>
      <c r="D72" s="157"/>
      <c r="E72" s="154" t="str">
        <f t="shared" si="10"/>
        <v/>
      </c>
      <c r="F72" s="149" t="str">
        <f t="shared" si="11"/>
        <v/>
      </c>
      <c r="G72" s="149" t="str">
        <f t="shared" si="12"/>
        <v/>
      </c>
      <c r="H72" s="155" t="str">
        <f t="shared" si="13"/>
        <v/>
      </c>
      <c r="I72" s="216"/>
      <c r="J72" s="216"/>
      <c r="K72" s="156" t="str">
        <f t="shared" si="14"/>
        <v/>
      </c>
      <c r="L72" s="156" t="str">
        <f t="shared" si="15"/>
        <v/>
      </c>
      <c r="M72" s="156" t="str">
        <f t="shared" si="16"/>
        <v/>
      </c>
      <c r="N72" s="125"/>
      <c r="O72" s="125"/>
      <c r="P72" s="125"/>
      <c r="Q72" s="125"/>
    </row>
    <row r="73" spans="1:17" x14ac:dyDescent="0.2">
      <c r="A73" s="153" t="s">
        <v>310</v>
      </c>
      <c r="B73" s="125"/>
      <c r="C73" s="157"/>
      <c r="D73" s="157"/>
      <c r="E73" s="154" t="str">
        <f t="shared" si="10"/>
        <v/>
      </c>
      <c r="F73" s="149" t="str">
        <f t="shared" si="11"/>
        <v/>
      </c>
      <c r="G73" s="149" t="str">
        <f t="shared" si="12"/>
        <v/>
      </c>
      <c r="H73" s="155" t="str">
        <f t="shared" si="13"/>
        <v/>
      </c>
      <c r="I73" s="216"/>
      <c r="J73" s="216"/>
      <c r="K73" s="156" t="str">
        <f t="shared" si="14"/>
        <v/>
      </c>
      <c r="L73" s="156" t="str">
        <f t="shared" si="15"/>
        <v/>
      </c>
      <c r="M73" s="156" t="str">
        <f t="shared" si="16"/>
        <v/>
      </c>
      <c r="N73" s="125"/>
      <c r="O73" s="125"/>
      <c r="P73" s="125"/>
      <c r="Q73" s="125"/>
    </row>
    <row r="74" spans="1:17" x14ac:dyDescent="0.2">
      <c r="A74" s="153" t="s">
        <v>311</v>
      </c>
      <c r="B74" s="125"/>
      <c r="C74" s="157"/>
      <c r="D74" s="157"/>
      <c r="E74" s="154" t="str">
        <f t="shared" si="10"/>
        <v/>
      </c>
      <c r="F74" s="149" t="str">
        <f t="shared" si="11"/>
        <v/>
      </c>
      <c r="G74" s="149" t="str">
        <f t="shared" si="12"/>
        <v/>
      </c>
      <c r="H74" s="155" t="str">
        <f t="shared" si="13"/>
        <v/>
      </c>
      <c r="I74" s="216"/>
      <c r="J74" s="216"/>
      <c r="K74" s="156" t="str">
        <f t="shared" si="14"/>
        <v/>
      </c>
      <c r="L74" s="156" t="str">
        <f t="shared" si="15"/>
        <v/>
      </c>
      <c r="M74" s="156" t="str">
        <f t="shared" si="16"/>
        <v/>
      </c>
      <c r="N74" s="125"/>
      <c r="O74" s="125"/>
      <c r="P74" s="125"/>
      <c r="Q74" s="125"/>
    </row>
    <row r="75" spans="1:17" x14ac:dyDescent="0.2">
      <c r="A75" s="153" t="s">
        <v>312</v>
      </c>
      <c r="B75" s="125"/>
      <c r="C75" s="157"/>
      <c r="D75" s="157"/>
      <c r="E75" s="154" t="str">
        <f t="shared" si="10"/>
        <v/>
      </c>
      <c r="F75" s="149" t="str">
        <f t="shared" si="11"/>
        <v/>
      </c>
      <c r="G75" s="149" t="str">
        <f t="shared" si="12"/>
        <v/>
      </c>
      <c r="H75" s="155" t="str">
        <f t="shared" si="13"/>
        <v/>
      </c>
      <c r="I75" s="216"/>
      <c r="J75" s="216"/>
      <c r="K75" s="156" t="str">
        <f t="shared" si="14"/>
        <v/>
      </c>
      <c r="L75" s="156" t="str">
        <f t="shared" si="15"/>
        <v/>
      </c>
      <c r="M75" s="156" t="str">
        <f t="shared" si="16"/>
        <v/>
      </c>
      <c r="N75" s="125"/>
      <c r="O75" s="125"/>
      <c r="P75" s="125"/>
      <c r="Q75" s="125"/>
    </row>
  </sheetData>
  <sheetProtection algorithmName="SHA-512" hashValue="y0yIDoRJeDU0FKoBZMkshIXwD6erIpRtdn+xgcizI/XauIwLEoEB0BKzYd+4l4dWzm2KaSUtjK3dNrDx6U5PKQ==" saltValue="Q0pyNiIqQMhpYXNL8GKevQ==" spinCount="100000" sheet="1" objects="1" scenarios="1" formatCells="0" formatColumns="0" formatRows="0"/>
  <autoFilter ref="A30:V75" xr:uid="{F38C5BF2-3292-F741-BAA2-CA62091DA256}"/>
  <mergeCells count="2">
    <mergeCell ref="A29:A30"/>
    <mergeCell ref="K28:M28"/>
  </mergeCells>
  <phoneticPr fontId="3" type="noConversion"/>
  <conditionalFormatting sqref="H31:H75">
    <cfRule type="containsText" dxfId="3" priority="1" operator="containsText" text="nie dotyczy">
      <formula>NOT(ISERROR(SEARCH("nie dotyczy",H31)))</formula>
    </cfRule>
  </conditionalFormatting>
  <dataValidations count="2">
    <dataValidation type="list" allowBlank="1" showInputMessage="1" showErrorMessage="1" sqref="C31:C75" xr:uid="{173FF471-2F8B-3343-94CD-382990F37772}">
      <formula1>$E$3:$E$17</formula1>
    </dataValidation>
    <dataValidation type="list" allowBlank="1" showInputMessage="1" showErrorMessage="1" sqref="D31:D75" xr:uid="{74F775EC-B1AA-BF46-8EAF-97120F2FE778}">
      <formula1>$C$18:$C$19</formula1>
    </dataValidation>
  </dataValidations>
  <pageMargins left="0.7" right="0.7" top="0.75" bottom="0.75" header="0.3" footer="0.3"/>
  <pageSetup paperSize="9" scale="38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1F6F-4314-DF45-AD26-4C946B561512}">
  <sheetPr>
    <pageSetUpPr fitToPage="1"/>
  </sheetPr>
  <dimension ref="A1:U75"/>
  <sheetViews>
    <sheetView showGridLines="0" topLeftCell="A22" zoomScaleNormal="100" workbookViewId="0">
      <selection activeCell="H31" sqref="H31:I31"/>
    </sheetView>
  </sheetViews>
  <sheetFormatPr baseColWidth="10" defaultColWidth="10.83203125" defaultRowHeight="16" x14ac:dyDescent="0.2"/>
  <cols>
    <col min="1" max="1" width="5.33203125" style="95" customWidth="1"/>
    <col min="2" max="2" width="24.83203125" style="95" customWidth="1"/>
    <col min="3" max="3" width="11.6640625" style="95" customWidth="1"/>
    <col min="4" max="4" width="26.33203125" style="95" customWidth="1"/>
    <col min="5" max="5" width="15.5" style="95" hidden="1" customWidth="1"/>
    <col min="6" max="6" width="17.5" style="95" hidden="1" customWidth="1"/>
    <col min="7" max="7" width="18.33203125" style="95" customWidth="1"/>
    <col min="8" max="9" width="25.1640625" style="95" customWidth="1"/>
    <col min="10" max="10" width="19.83203125" style="95" bestFit="1" customWidth="1"/>
    <col min="11" max="11" width="29" style="95" customWidth="1"/>
    <col min="12" max="13" width="26.1640625" style="95" customWidth="1"/>
    <col min="14" max="14" width="22.5" style="95" customWidth="1"/>
    <col min="15" max="16" width="28.6640625" style="95" customWidth="1"/>
    <col min="17" max="16384" width="10.83203125" style="95"/>
  </cols>
  <sheetData>
    <row r="1" spans="2:21" ht="17" hidden="1" thickBot="1" x14ac:dyDescent="0.25">
      <c r="B1" s="111">
        <f>'Z1 Wydatki audytowe'!B1</f>
        <v>0.8</v>
      </c>
      <c r="M1" s="95" t="s">
        <v>409</v>
      </c>
      <c r="N1" s="95" t="s">
        <v>409</v>
      </c>
      <c r="P1" s="95" t="s">
        <v>388</v>
      </c>
      <c r="Q1" s="95" t="s">
        <v>388</v>
      </c>
      <c r="T1" s="95" t="s">
        <v>389</v>
      </c>
      <c r="U1" s="95" t="s">
        <v>389</v>
      </c>
    </row>
    <row r="2" spans="2:21" hidden="1" x14ac:dyDescent="0.2">
      <c r="B2" s="126"/>
      <c r="C2" s="127" t="s">
        <v>167</v>
      </c>
      <c r="D2" s="86"/>
      <c r="E2" s="128" t="s">
        <v>185</v>
      </c>
      <c r="F2" s="129" t="s">
        <v>167</v>
      </c>
      <c r="G2" s="130" t="str">
        <f>'Dane wejściowe'!E27</f>
        <v>Rodzaj pomocy</v>
      </c>
      <c r="H2" s="130" t="str">
        <f>'Dane wejściowe'!F27</f>
        <v>Wielkość podmiotu</v>
      </c>
      <c r="I2" s="131" t="str">
        <f>'Dane wejściowe'!G27</f>
        <v>Bez pomocy</v>
      </c>
      <c r="J2" s="131" t="str">
        <f>'Dane wejściowe'!H27</f>
        <v>pomoc de minimis</v>
      </c>
      <c r="K2" s="164" t="s">
        <v>209</v>
      </c>
      <c r="M2" s="131" t="str">
        <f>I2</f>
        <v>Bez pomocy</v>
      </c>
      <c r="N2" s="131" t="str">
        <f>J2</f>
        <v>pomoc de minimis</v>
      </c>
      <c r="P2" s="131" t="str">
        <f>I2</f>
        <v>Bez pomocy</v>
      </c>
      <c r="Q2" s="131" t="str">
        <f t="shared" ref="Q2" si="0">J2</f>
        <v>pomoc de minimis</v>
      </c>
      <c r="R2" s="131"/>
      <c r="T2" s="131" t="str">
        <f>M2</f>
        <v>Bez pomocy</v>
      </c>
      <c r="U2" s="131" t="str">
        <f t="shared" ref="U2" si="1">N2</f>
        <v>pomoc de minimis</v>
      </c>
    </row>
    <row r="3" spans="2:21" hidden="1" x14ac:dyDescent="0.2">
      <c r="B3" s="132" t="s">
        <v>204</v>
      </c>
      <c r="C3" s="95" t="str">
        <f>IF('Dane wejściowe'!C13=0,"",'Dane wejściowe'!C13)</f>
        <v/>
      </c>
      <c r="D3" s="101" t="str">
        <f>Podmioty!B17</f>
        <v/>
      </c>
      <c r="E3" s="95">
        <f>'Dane wejściowe'!C28</f>
        <v>0</v>
      </c>
      <c r="F3" s="95">
        <f>'Dane wejściowe'!D28</f>
        <v>0</v>
      </c>
      <c r="G3" s="95">
        <f>'Dane wejściowe'!E28</f>
        <v>0</v>
      </c>
      <c r="H3" s="95" t="str">
        <f>'Dane wejściowe'!F28</f>
        <v/>
      </c>
      <c r="I3" s="133" t="str">
        <f>'Dane wejściowe'!G28</f>
        <v/>
      </c>
      <c r="J3" s="134" t="str">
        <f>'Dane wejściowe'!H28</f>
        <v/>
      </c>
      <c r="K3" s="135" t="str">
        <f>'Dane wejściowe'!I28</f>
        <v/>
      </c>
      <c r="L3" s="95" t="s">
        <v>211</v>
      </c>
      <c r="M3" s="95">
        <f>SUMIFS($H$31:$H$94,$F$31:$F$94,M$2,$C$31:$C$94,$D3)</f>
        <v>0</v>
      </c>
      <c r="N3" s="95">
        <f>SUMIFS($H$31:$H$94,$F$31:$F$94,N$2,$C$31:$C$94,$D3)</f>
        <v>0</v>
      </c>
      <c r="P3" s="95">
        <f>SUMIFS($I$31:$I$94,$F$31:$F$94,P$2,$C$31:$C$94,$D3)</f>
        <v>0</v>
      </c>
      <c r="Q3" s="95">
        <f>SUMIFS($I$31:$I$94,$F$31:$F$94,Q$2,$C$31:$C$94,$D3)</f>
        <v>0</v>
      </c>
      <c r="T3" s="95">
        <f>SUMIFS($J$31:$J$94,$F$31:$F$94,T$2,$C$31:$C$94,$D3)</f>
        <v>0</v>
      </c>
      <c r="U3" s="95">
        <f>SUMIFS($J$31:$J$94,$F$31:$F$94,U$2,$C$31:$C$94,$D3)</f>
        <v>0</v>
      </c>
    </row>
    <row r="4" spans="2:21" hidden="1" x14ac:dyDescent="0.2">
      <c r="B4" s="132" t="s">
        <v>157</v>
      </c>
      <c r="C4" s="95" t="str">
        <f>IF('Dane wejściowe'!C14=0,"",'Dane wejściowe'!C14)</f>
        <v/>
      </c>
      <c r="D4" s="101" t="str">
        <f>Podmioty!B18</f>
        <v/>
      </c>
      <c r="E4" s="95">
        <f>'Dane wejściowe'!C29</f>
        <v>0</v>
      </c>
      <c r="F4" s="95">
        <f>'Dane wejściowe'!D29</f>
        <v>0</v>
      </c>
      <c r="G4" s="95">
        <f>'Dane wejściowe'!E29</f>
        <v>0</v>
      </c>
      <c r="H4" s="95" t="str">
        <f>'Dane wejściowe'!F29</f>
        <v/>
      </c>
      <c r="I4" s="133" t="str">
        <f>'Dane wejściowe'!G29</f>
        <v/>
      </c>
      <c r="J4" s="134" t="str">
        <f>'Dane wejściowe'!H29</f>
        <v/>
      </c>
      <c r="K4" s="135" t="str">
        <f>'Dane wejściowe'!I29</f>
        <v/>
      </c>
      <c r="L4" s="95" t="s">
        <v>212</v>
      </c>
      <c r="M4" s="95">
        <f t="shared" ref="M4:N17" si="2">SUMIFS($H$31:$H$94,$F$31:$F$94,M$2,$C$31:$C$94,$D4)</f>
        <v>0</v>
      </c>
      <c r="N4" s="95">
        <f t="shared" si="2"/>
        <v>0</v>
      </c>
      <c r="P4" s="95">
        <f t="shared" ref="P4:Q17" si="3">SUMIFS($I$31:$I$94,$F$31:$F$94,P$2,$C$31:$C$94,$D4)</f>
        <v>0</v>
      </c>
      <c r="Q4" s="95">
        <f t="shared" si="3"/>
        <v>0</v>
      </c>
      <c r="T4" s="95">
        <f>SUMIFS($J$31:$J$94,$F$31:$F$94,T$2,$C$31:$C$94,$D4)</f>
        <v>0</v>
      </c>
      <c r="U4" s="95">
        <f t="shared" ref="T4:U17" si="4">SUMIFS($J$31:$J$94,$F$31:$F$94,U$2,$C$31:$C$94,$D4)</f>
        <v>0</v>
      </c>
    </row>
    <row r="5" spans="2:21" hidden="1" x14ac:dyDescent="0.2">
      <c r="B5" s="132" t="s">
        <v>158</v>
      </c>
      <c r="C5" s="95" t="str">
        <f>IF('Dane wejściowe'!C15=0,"",'Dane wejściowe'!C15)</f>
        <v/>
      </c>
      <c r="D5" s="101" t="str">
        <f>Podmioty!B19</f>
        <v/>
      </c>
      <c r="E5" s="95">
        <f>'Dane wejściowe'!C30</f>
        <v>0</v>
      </c>
      <c r="F5" s="95">
        <f>'Dane wejściowe'!D30</f>
        <v>0</v>
      </c>
      <c r="G5" s="95">
        <f>'Dane wejściowe'!E30</f>
        <v>0</v>
      </c>
      <c r="H5" s="95" t="str">
        <f>'Dane wejściowe'!F30</f>
        <v/>
      </c>
      <c r="I5" s="134" t="str">
        <f>'Dane wejściowe'!G30</f>
        <v/>
      </c>
      <c r="J5" s="134" t="str">
        <f>'Dane wejściowe'!H30</f>
        <v/>
      </c>
      <c r="K5" s="135" t="str">
        <f>'Dane wejściowe'!I30</f>
        <v/>
      </c>
      <c r="M5" s="95">
        <f t="shared" si="2"/>
        <v>0</v>
      </c>
      <c r="N5" s="95">
        <f t="shared" si="2"/>
        <v>0</v>
      </c>
      <c r="P5" s="95">
        <f t="shared" si="3"/>
        <v>0</v>
      </c>
      <c r="Q5" s="95">
        <f t="shared" si="3"/>
        <v>0</v>
      </c>
      <c r="T5" s="95">
        <f t="shared" si="4"/>
        <v>0</v>
      </c>
      <c r="U5" s="95">
        <f t="shared" si="4"/>
        <v>0</v>
      </c>
    </row>
    <row r="6" spans="2:21" hidden="1" x14ac:dyDescent="0.2">
      <c r="B6" s="132" t="s">
        <v>159</v>
      </c>
      <c r="C6" s="95" t="str">
        <f>IF('Dane wejściowe'!C16=0,"",'Dane wejściowe'!C16)</f>
        <v/>
      </c>
      <c r="D6" s="101" t="str">
        <f>Podmioty!B20</f>
        <v/>
      </c>
      <c r="E6" s="95">
        <f>'Dane wejściowe'!C31</f>
        <v>0</v>
      </c>
      <c r="F6" s="95">
        <f>'Dane wejściowe'!D31</f>
        <v>0</v>
      </c>
      <c r="G6" s="95">
        <f>'Dane wejściowe'!E31</f>
        <v>0</v>
      </c>
      <c r="H6" s="95" t="str">
        <f>'Dane wejściowe'!F31</f>
        <v/>
      </c>
      <c r="I6" s="134" t="str">
        <f>'Dane wejściowe'!G31</f>
        <v/>
      </c>
      <c r="J6" s="134" t="str">
        <f>'Dane wejściowe'!H31</f>
        <v/>
      </c>
      <c r="K6" s="135" t="str">
        <f>'Dane wejściowe'!I31</f>
        <v/>
      </c>
      <c r="M6" s="95">
        <f t="shared" si="2"/>
        <v>0</v>
      </c>
      <c r="N6" s="95">
        <f t="shared" si="2"/>
        <v>0</v>
      </c>
      <c r="P6" s="95">
        <f t="shared" si="3"/>
        <v>0</v>
      </c>
      <c r="Q6" s="95">
        <f t="shared" si="3"/>
        <v>0</v>
      </c>
      <c r="T6" s="95">
        <f t="shared" si="4"/>
        <v>0</v>
      </c>
      <c r="U6" s="95">
        <f t="shared" si="4"/>
        <v>0</v>
      </c>
    </row>
    <row r="7" spans="2:21" hidden="1" x14ac:dyDescent="0.2">
      <c r="B7" s="132" t="s">
        <v>160</v>
      </c>
      <c r="C7" s="95" t="str">
        <f>IF('Dane wejściowe'!C17=0,"",'Dane wejściowe'!C17)</f>
        <v/>
      </c>
      <c r="D7" s="101" t="str">
        <f>Podmioty!B21</f>
        <v/>
      </c>
      <c r="E7" s="95">
        <f>'Dane wejściowe'!C32</f>
        <v>0</v>
      </c>
      <c r="F7" s="95">
        <f>'Dane wejściowe'!D32</f>
        <v>0</v>
      </c>
      <c r="G7" s="95">
        <f>'Dane wejściowe'!E32</f>
        <v>0</v>
      </c>
      <c r="H7" s="95" t="str">
        <f>'Dane wejściowe'!F32</f>
        <v/>
      </c>
      <c r="I7" s="134" t="str">
        <f>'Dane wejściowe'!G32</f>
        <v/>
      </c>
      <c r="J7" s="134" t="str">
        <f>'Dane wejściowe'!H32</f>
        <v/>
      </c>
      <c r="K7" s="135" t="str">
        <f>'Dane wejściowe'!I32</f>
        <v/>
      </c>
      <c r="M7" s="95">
        <f t="shared" si="2"/>
        <v>0</v>
      </c>
      <c r="N7" s="95">
        <f t="shared" si="2"/>
        <v>0</v>
      </c>
      <c r="P7" s="95">
        <f t="shared" si="3"/>
        <v>0</v>
      </c>
      <c r="Q7" s="95">
        <f t="shared" si="3"/>
        <v>0</v>
      </c>
      <c r="T7" s="95">
        <f t="shared" si="4"/>
        <v>0</v>
      </c>
      <c r="U7" s="95">
        <f t="shared" si="4"/>
        <v>0</v>
      </c>
    </row>
    <row r="8" spans="2:21" hidden="1" x14ac:dyDescent="0.2">
      <c r="B8" s="132" t="s">
        <v>161</v>
      </c>
      <c r="C8" s="95" t="str">
        <f>IF('Dane wejściowe'!C18=0,"",'Dane wejściowe'!C18)</f>
        <v/>
      </c>
      <c r="D8" s="101" t="str">
        <f>Podmioty!B22</f>
        <v/>
      </c>
      <c r="E8" s="95">
        <f>'Dane wejściowe'!C33</f>
        <v>0</v>
      </c>
      <c r="F8" s="95">
        <f>'Dane wejściowe'!D33</f>
        <v>0</v>
      </c>
      <c r="G8" s="95">
        <f>'Dane wejściowe'!E33</f>
        <v>0</v>
      </c>
      <c r="H8" s="95" t="str">
        <f>'Dane wejściowe'!F33</f>
        <v/>
      </c>
      <c r="I8" s="134" t="str">
        <f>'Dane wejściowe'!G33</f>
        <v/>
      </c>
      <c r="J8" s="134" t="str">
        <f>'Dane wejściowe'!H33</f>
        <v/>
      </c>
      <c r="K8" s="135" t="str">
        <f>'Dane wejściowe'!I33</f>
        <v/>
      </c>
      <c r="M8" s="95">
        <f t="shared" si="2"/>
        <v>0</v>
      </c>
      <c r="N8" s="95">
        <f t="shared" si="2"/>
        <v>0</v>
      </c>
      <c r="P8" s="95">
        <f t="shared" si="3"/>
        <v>0</v>
      </c>
      <c r="Q8" s="95">
        <f t="shared" si="3"/>
        <v>0</v>
      </c>
      <c r="T8" s="95">
        <f t="shared" si="4"/>
        <v>0</v>
      </c>
      <c r="U8" s="95">
        <f t="shared" si="4"/>
        <v>0</v>
      </c>
    </row>
    <row r="9" spans="2:21" hidden="1" x14ac:dyDescent="0.2">
      <c r="B9" s="132"/>
      <c r="D9" s="101" t="str">
        <f>Podmioty!B23</f>
        <v/>
      </c>
      <c r="E9" s="95">
        <f>'Dane wejściowe'!C34</f>
        <v>0</v>
      </c>
      <c r="F9" s="95">
        <f>'Dane wejściowe'!D34</f>
        <v>0</v>
      </c>
      <c r="G9" s="95">
        <f>'Dane wejściowe'!E34</f>
        <v>0</v>
      </c>
      <c r="H9" s="95" t="str">
        <f>'Dane wejściowe'!F34</f>
        <v/>
      </c>
      <c r="I9" s="134" t="str">
        <f>'Dane wejściowe'!G34</f>
        <v/>
      </c>
      <c r="J9" s="134" t="str">
        <f>'Dane wejściowe'!H34</f>
        <v/>
      </c>
      <c r="K9" s="135" t="str">
        <f>'Dane wejściowe'!I34</f>
        <v/>
      </c>
      <c r="M9" s="95">
        <f t="shared" si="2"/>
        <v>0</v>
      </c>
      <c r="N9" s="95">
        <f t="shared" si="2"/>
        <v>0</v>
      </c>
      <c r="P9" s="95">
        <f t="shared" si="3"/>
        <v>0</v>
      </c>
      <c r="Q9" s="95">
        <f t="shared" si="3"/>
        <v>0</v>
      </c>
      <c r="T9" s="95">
        <f t="shared" si="4"/>
        <v>0</v>
      </c>
      <c r="U9" s="95">
        <f t="shared" si="4"/>
        <v>0</v>
      </c>
    </row>
    <row r="10" spans="2:21" hidden="1" x14ac:dyDescent="0.2">
      <c r="B10" s="132"/>
      <c r="D10" s="101" t="str">
        <f>Podmioty!B24</f>
        <v/>
      </c>
      <c r="E10" s="95">
        <f>'Dane wejściowe'!C35</f>
        <v>0</v>
      </c>
      <c r="F10" s="95">
        <f>'Dane wejściowe'!D35</f>
        <v>0</v>
      </c>
      <c r="G10" s="95">
        <f>'Dane wejściowe'!E35</f>
        <v>0</v>
      </c>
      <c r="H10" s="95" t="str">
        <f>'Dane wejściowe'!F35</f>
        <v/>
      </c>
      <c r="I10" s="134" t="str">
        <f>'Dane wejściowe'!G35</f>
        <v/>
      </c>
      <c r="J10" s="134" t="str">
        <f>'Dane wejściowe'!H35</f>
        <v/>
      </c>
      <c r="K10" s="135" t="str">
        <f>'Dane wejściowe'!I35</f>
        <v/>
      </c>
      <c r="M10" s="95">
        <f t="shared" si="2"/>
        <v>0</v>
      </c>
      <c r="N10" s="95">
        <f t="shared" si="2"/>
        <v>0</v>
      </c>
      <c r="P10" s="95">
        <f t="shared" si="3"/>
        <v>0</v>
      </c>
      <c r="Q10" s="95">
        <f t="shared" si="3"/>
        <v>0</v>
      </c>
      <c r="T10" s="95">
        <f t="shared" si="4"/>
        <v>0</v>
      </c>
      <c r="U10" s="95">
        <f t="shared" si="4"/>
        <v>0</v>
      </c>
    </row>
    <row r="11" spans="2:21" hidden="1" x14ac:dyDescent="0.2">
      <c r="B11" s="132"/>
      <c r="D11" s="101" t="str">
        <f>Podmioty!B25</f>
        <v/>
      </c>
      <c r="E11" s="95">
        <f>'Dane wejściowe'!C36</f>
        <v>0</v>
      </c>
      <c r="F11" s="95">
        <f>'Dane wejściowe'!D36</f>
        <v>0</v>
      </c>
      <c r="G11" s="95">
        <f>'Dane wejściowe'!E36</f>
        <v>0</v>
      </c>
      <c r="H11" s="95" t="str">
        <f>'Dane wejściowe'!F36</f>
        <v/>
      </c>
      <c r="I11" s="134" t="str">
        <f>'Dane wejściowe'!G36</f>
        <v/>
      </c>
      <c r="J11" s="134" t="str">
        <f>'Dane wejściowe'!H36</f>
        <v/>
      </c>
      <c r="K11" s="135" t="str">
        <f>'Dane wejściowe'!I36</f>
        <v/>
      </c>
      <c r="M11" s="95">
        <f t="shared" si="2"/>
        <v>0</v>
      </c>
      <c r="N11" s="95">
        <f t="shared" si="2"/>
        <v>0</v>
      </c>
      <c r="P11" s="95">
        <f t="shared" si="3"/>
        <v>0</v>
      </c>
      <c r="Q11" s="95">
        <f t="shared" si="3"/>
        <v>0</v>
      </c>
      <c r="T11" s="95">
        <f t="shared" si="4"/>
        <v>0</v>
      </c>
      <c r="U11" s="95">
        <f t="shared" si="4"/>
        <v>0</v>
      </c>
    </row>
    <row r="12" spans="2:21" hidden="1" x14ac:dyDescent="0.2">
      <c r="B12" s="132"/>
      <c r="D12" s="101" t="str">
        <f>Podmioty!B26</f>
        <v/>
      </c>
      <c r="E12" s="95">
        <f>'Dane wejściowe'!C37</f>
        <v>0</v>
      </c>
      <c r="F12" s="95">
        <f>'Dane wejściowe'!D37</f>
        <v>0</v>
      </c>
      <c r="G12" s="95">
        <f>'Dane wejściowe'!E37</f>
        <v>0</v>
      </c>
      <c r="H12" s="95" t="str">
        <f>'Dane wejściowe'!F37</f>
        <v/>
      </c>
      <c r="I12" s="134" t="str">
        <f>'Dane wejściowe'!G37</f>
        <v/>
      </c>
      <c r="J12" s="134" t="str">
        <f>'Dane wejściowe'!H37</f>
        <v/>
      </c>
      <c r="K12" s="135" t="str">
        <f>'Dane wejściowe'!I37</f>
        <v/>
      </c>
      <c r="M12" s="95">
        <f t="shared" si="2"/>
        <v>0</v>
      </c>
      <c r="N12" s="95">
        <f t="shared" si="2"/>
        <v>0</v>
      </c>
      <c r="P12" s="95">
        <f t="shared" si="3"/>
        <v>0</v>
      </c>
      <c r="Q12" s="95">
        <f t="shared" si="3"/>
        <v>0</v>
      </c>
      <c r="T12" s="95">
        <f t="shared" si="4"/>
        <v>0</v>
      </c>
      <c r="U12" s="95">
        <f t="shared" si="4"/>
        <v>0</v>
      </c>
    </row>
    <row r="13" spans="2:21" ht="17" hidden="1" thickBot="1" x14ac:dyDescent="0.25">
      <c r="B13" s="136"/>
      <c r="C13" s="137"/>
      <c r="D13" s="101" t="str">
        <f>Podmioty!B27</f>
        <v/>
      </c>
      <c r="E13" s="95">
        <f>'Dane wejściowe'!C38</f>
        <v>0</v>
      </c>
      <c r="F13" s="95">
        <f>'Dane wejściowe'!D38</f>
        <v>0</v>
      </c>
      <c r="G13" s="95">
        <f>'Dane wejściowe'!E38</f>
        <v>0</v>
      </c>
      <c r="H13" s="95" t="str">
        <f>'Dane wejściowe'!F38</f>
        <v/>
      </c>
      <c r="I13" s="134" t="str">
        <f>'Dane wejściowe'!G38</f>
        <v/>
      </c>
      <c r="J13" s="134" t="str">
        <f>'Dane wejściowe'!H38</f>
        <v/>
      </c>
      <c r="K13" s="135" t="str">
        <f>'Dane wejściowe'!I38</f>
        <v/>
      </c>
      <c r="M13" s="95">
        <f t="shared" si="2"/>
        <v>0</v>
      </c>
      <c r="N13" s="95">
        <f t="shared" si="2"/>
        <v>0</v>
      </c>
      <c r="P13" s="95">
        <f t="shared" si="3"/>
        <v>0</v>
      </c>
      <c r="Q13" s="95">
        <f t="shared" si="3"/>
        <v>0</v>
      </c>
      <c r="T13" s="95">
        <f t="shared" si="4"/>
        <v>0</v>
      </c>
      <c r="U13" s="95">
        <f t="shared" si="4"/>
        <v>0</v>
      </c>
    </row>
    <row r="14" spans="2:21" hidden="1" x14ac:dyDescent="0.2">
      <c r="B14" s="107" t="s">
        <v>186</v>
      </c>
      <c r="C14" s="164" t="s">
        <v>192</v>
      </c>
      <c r="D14" s="101" t="str">
        <f>Podmioty!B28</f>
        <v/>
      </c>
      <c r="E14" s="95">
        <f>'Dane wejściowe'!C39</f>
        <v>0</v>
      </c>
      <c r="F14" s="95">
        <f>'Dane wejściowe'!D39</f>
        <v>0</v>
      </c>
      <c r="G14" s="95">
        <f>'Dane wejściowe'!E39</f>
        <v>0</v>
      </c>
      <c r="H14" s="95" t="str">
        <f>'Dane wejściowe'!F39</f>
        <v/>
      </c>
      <c r="I14" s="134" t="str">
        <f>'Dane wejściowe'!G39</f>
        <v/>
      </c>
      <c r="J14" s="134" t="str">
        <f>'Dane wejściowe'!H39</f>
        <v/>
      </c>
      <c r="K14" s="135" t="str">
        <f>'Dane wejściowe'!I39</f>
        <v/>
      </c>
      <c r="M14" s="95">
        <f t="shared" si="2"/>
        <v>0</v>
      </c>
      <c r="N14" s="95">
        <f t="shared" si="2"/>
        <v>0</v>
      </c>
      <c r="P14" s="95">
        <f t="shared" si="3"/>
        <v>0</v>
      </c>
      <c r="Q14" s="95">
        <f t="shared" si="3"/>
        <v>0</v>
      </c>
      <c r="T14" s="95">
        <f t="shared" si="4"/>
        <v>0</v>
      </c>
      <c r="U14" s="95">
        <f t="shared" si="4"/>
        <v>0</v>
      </c>
    </row>
    <row r="15" spans="2:21" ht="17" hidden="1" thickBot="1" x14ac:dyDescent="0.25">
      <c r="B15" s="102"/>
      <c r="C15" s="165" t="s">
        <v>188</v>
      </c>
      <c r="D15" s="101" t="str">
        <f>Podmioty!B29</f>
        <v/>
      </c>
      <c r="E15" s="95">
        <f>'Dane wejściowe'!C40</f>
        <v>0</v>
      </c>
      <c r="F15" s="95">
        <f>'Dane wejściowe'!D40</f>
        <v>0</v>
      </c>
      <c r="G15" s="95">
        <f>'Dane wejściowe'!E40</f>
        <v>0</v>
      </c>
      <c r="H15" s="95" t="str">
        <f>'Dane wejściowe'!F40</f>
        <v/>
      </c>
      <c r="I15" s="134" t="str">
        <f>'Dane wejściowe'!G40</f>
        <v/>
      </c>
      <c r="J15" s="134" t="str">
        <f>'Dane wejściowe'!H40</f>
        <v/>
      </c>
      <c r="K15" s="135" t="str">
        <f>'Dane wejściowe'!I40</f>
        <v/>
      </c>
      <c r="M15" s="95">
        <f t="shared" si="2"/>
        <v>0</v>
      </c>
      <c r="N15" s="95">
        <f t="shared" si="2"/>
        <v>0</v>
      </c>
      <c r="P15" s="95">
        <f t="shared" si="3"/>
        <v>0</v>
      </c>
      <c r="Q15" s="95">
        <f t="shared" si="3"/>
        <v>0</v>
      </c>
      <c r="T15" s="95">
        <f t="shared" si="4"/>
        <v>0</v>
      </c>
      <c r="U15" s="95">
        <f t="shared" si="4"/>
        <v>0</v>
      </c>
    </row>
    <row r="16" spans="2:21" hidden="1" x14ac:dyDescent="0.2">
      <c r="C16" s="95" t="s">
        <v>189</v>
      </c>
      <c r="D16" s="101" t="str">
        <f>Podmioty!B30</f>
        <v/>
      </c>
      <c r="E16" s="95">
        <f>'Dane wejściowe'!C41</f>
        <v>0</v>
      </c>
      <c r="F16" s="95">
        <f>'Dane wejściowe'!D41</f>
        <v>0</v>
      </c>
      <c r="G16" s="95">
        <f>'Dane wejściowe'!E41</f>
        <v>0</v>
      </c>
      <c r="H16" s="95" t="str">
        <f>'Dane wejściowe'!F41</f>
        <v/>
      </c>
      <c r="I16" s="134" t="str">
        <f>'Dane wejściowe'!G41</f>
        <v/>
      </c>
      <c r="J16" s="134" t="str">
        <f>'Dane wejściowe'!H41</f>
        <v/>
      </c>
      <c r="K16" s="135" t="str">
        <f>'Dane wejściowe'!I41</f>
        <v/>
      </c>
      <c r="M16" s="95">
        <f t="shared" si="2"/>
        <v>0</v>
      </c>
      <c r="N16" s="95">
        <f t="shared" si="2"/>
        <v>0</v>
      </c>
      <c r="P16" s="95">
        <f t="shared" si="3"/>
        <v>0</v>
      </c>
      <c r="Q16" s="95">
        <f t="shared" si="3"/>
        <v>0</v>
      </c>
      <c r="T16" s="95">
        <f t="shared" si="4"/>
        <v>0</v>
      </c>
      <c r="U16" s="95">
        <f t="shared" si="4"/>
        <v>0</v>
      </c>
    </row>
    <row r="17" spans="1:21" ht="17" hidden="1" thickBot="1" x14ac:dyDescent="0.25">
      <c r="D17" s="101" t="str">
        <f>Podmioty!B31</f>
        <v/>
      </c>
      <c r="E17" s="103">
        <f>'Dane wejściowe'!C42</f>
        <v>0</v>
      </c>
      <c r="F17" s="103">
        <f>'Dane wejściowe'!D42</f>
        <v>0</v>
      </c>
      <c r="G17" s="103">
        <f>'Dane wejściowe'!E42</f>
        <v>0</v>
      </c>
      <c r="H17" s="103" t="str">
        <f>'Dane wejściowe'!F42</f>
        <v/>
      </c>
      <c r="I17" s="138" t="str">
        <f>'Dane wejściowe'!G42</f>
        <v/>
      </c>
      <c r="J17" s="138" t="str">
        <f>'Dane wejściowe'!H42</f>
        <v/>
      </c>
      <c r="K17" s="139" t="str">
        <f>'Dane wejściowe'!I42</f>
        <v/>
      </c>
      <c r="M17" s="95">
        <f t="shared" si="2"/>
        <v>0</v>
      </c>
      <c r="N17" s="95">
        <f t="shared" si="2"/>
        <v>0</v>
      </c>
      <c r="P17" s="95">
        <f t="shared" si="3"/>
        <v>0</v>
      </c>
      <c r="Q17" s="95">
        <f t="shared" si="3"/>
        <v>0</v>
      </c>
      <c r="T17" s="95">
        <f t="shared" si="4"/>
        <v>0</v>
      </c>
      <c r="U17" s="95">
        <f t="shared" si="4"/>
        <v>0</v>
      </c>
    </row>
    <row r="18" spans="1:21" hidden="1" x14ac:dyDescent="0.2">
      <c r="I18" s="104"/>
      <c r="L18" s="183" t="s">
        <v>390</v>
      </c>
      <c r="M18" s="174">
        <f>SUM(M3:M17)</f>
        <v>0</v>
      </c>
      <c r="N18" s="174">
        <f t="shared" ref="N18" si="5">SUM(N3:N17)</f>
        <v>0</v>
      </c>
      <c r="O18" s="174" t="s">
        <v>391</v>
      </c>
      <c r="P18" s="174">
        <f>SUM(P3:P17)</f>
        <v>0</v>
      </c>
      <c r="Q18" s="174">
        <f t="shared" ref="Q18" si="6">SUM(Q3:Q17)</f>
        <v>0</v>
      </c>
      <c r="R18" s="174"/>
      <c r="S18" s="174" t="s">
        <v>392</v>
      </c>
      <c r="T18" s="174">
        <f>SUM(T3:T17)</f>
        <v>0</v>
      </c>
      <c r="U18" s="174">
        <f t="shared" ref="U18" si="7">SUM(U3:U17)</f>
        <v>0</v>
      </c>
    </row>
    <row r="19" spans="1:21" hidden="1" x14ac:dyDescent="0.2">
      <c r="D19" s="133"/>
      <c r="E19" s="133"/>
      <c r="F19" s="133"/>
      <c r="L19" s="95" t="s">
        <v>395</v>
      </c>
      <c r="M19" s="95">
        <f>M18+N18</f>
        <v>0</v>
      </c>
      <c r="O19" s="95" t="s">
        <v>395</v>
      </c>
      <c r="P19" s="95">
        <f>P18+Q18</f>
        <v>0</v>
      </c>
      <c r="S19" s="95" t="s">
        <v>395</v>
      </c>
      <c r="T19" s="95">
        <f>T18+U18</f>
        <v>0</v>
      </c>
    </row>
    <row r="20" spans="1:21" hidden="1" x14ac:dyDescent="0.2">
      <c r="D20" s="133"/>
      <c r="E20" s="133"/>
      <c r="F20" s="133"/>
      <c r="M20" s="184" t="b">
        <f>M19=H30</f>
        <v>1</v>
      </c>
      <c r="P20" s="184" t="b">
        <f>P19=I30</f>
        <v>1</v>
      </c>
      <c r="T20" s="184" t="b">
        <f>T19=J30</f>
        <v>1</v>
      </c>
    </row>
    <row r="21" spans="1:21" hidden="1" x14ac:dyDescent="0.2">
      <c r="D21" s="133"/>
      <c r="E21" s="133"/>
      <c r="F21" s="133"/>
    </row>
    <row r="22" spans="1:21" ht="39" customHeight="1" x14ac:dyDescent="0.2">
      <c r="D22" s="133"/>
      <c r="E22" s="133"/>
      <c r="F22" s="133"/>
    </row>
    <row r="23" spans="1:21" s="140" customFormat="1" ht="24" x14ac:dyDescent="0.2">
      <c r="B23" s="96" t="s">
        <v>119</v>
      </c>
      <c r="C23" s="96"/>
      <c r="D23" s="141" t="s">
        <v>347</v>
      </c>
      <c r="E23" s="141"/>
      <c r="F23" s="142"/>
      <c r="G23" s="95"/>
      <c r="H23" s="95"/>
      <c r="I23" s="95"/>
      <c r="J23" s="95"/>
      <c r="K23" s="95"/>
    </row>
    <row r="24" spans="1:21" x14ac:dyDescent="0.2">
      <c r="D24" s="133"/>
      <c r="E24" s="133"/>
      <c r="F24" s="133"/>
      <c r="G24" s="133"/>
    </row>
    <row r="25" spans="1:21" ht="24" x14ac:dyDescent="0.2">
      <c r="A25" s="97"/>
      <c r="B25" s="143" t="s">
        <v>69</v>
      </c>
      <c r="C25" s="143"/>
      <c r="D25" s="98" t="s">
        <v>143</v>
      </c>
      <c r="E25" s="98"/>
      <c r="F25" s="98"/>
      <c r="G25" s="133"/>
    </row>
    <row r="26" spans="1:21" ht="24" x14ac:dyDescent="0.2">
      <c r="A26" s="97"/>
      <c r="B26" s="143"/>
      <c r="C26" s="143"/>
      <c r="D26" s="98"/>
      <c r="E26" s="98"/>
      <c r="F26" s="98"/>
      <c r="G26" s="133"/>
    </row>
    <row r="27" spans="1:21" ht="21" x14ac:dyDescent="0.2">
      <c r="B27" s="163" t="s">
        <v>404</v>
      </c>
      <c r="D27" s="133"/>
      <c r="E27" s="133"/>
      <c r="F27" s="133"/>
    </row>
    <row r="28" spans="1:21" ht="21" x14ac:dyDescent="0.2">
      <c r="A28" s="163"/>
      <c r="D28" s="133"/>
      <c r="E28" s="133"/>
      <c r="F28" s="133"/>
      <c r="J28" s="288" t="s">
        <v>19</v>
      </c>
      <c r="K28" s="288"/>
      <c r="L28" s="288"/>
    </row>
    <row r="29" spans="1:21" ht="52" customHeight="1" x14ac:dyDescent="0.2">
      <c r="A29" s="283" t="s">
        <v>145</v>
      </c>
      <c r="B29" s="146" t="s">
        <v>20</v>
      </c>
      <c r="C29" s="146" t="s">
        <v>410</v>
      </c>
      <c r="D29" s="146" t="s">
        <v>205</v>
      </c>
      <c r="E29" s="146" t="s">
        <v>186</v>
      </c>
      <c r="F29" s="146" t="s">
        <v>235</v>
      </c>
      <c r="G29" s="147" t="s">
        <v>190</v>
      </c>
      <c r="H29" s="100" t="s">
        <v>42</v>
      </c>
      <c r="I29" s="147" t="s">
        <v>70</v>
      </c>
      <c r="J29" s="99" t="s">
        <v>381</v>
      </c>
      <c r="K29" s="145" t="s">
        <v>397</v>
      </c>
      <c r="L29" s="145" t="s">
        <v>382</v>
      </c>
      <c r="M29" s="147" t="s">
        <v>247</v>
      </c>
      <c r="N29" s="160" t="s">
        <v>21</v>
      </c>
      <c r="O29" s="148" t="s">
        <v>80</v>
      </c>
      <c r="P29" s="148" t="s">
        <v>122</v>
      </c>
    </row>
    <row r="30" spans="1:21" ht="34" customHeight="1" x14ac:dyDescent="0.2">
      <c r="A30" s="284"/>
      <c r="B30" s="149"/>
      <c r="C30" s="150"/>
      <c r="D30" s="150"/>
      <c r="E30" s="150"/>
      <c r="F30" s="150"/>
      <c r="G30" s="150"/>
      <c r="H30" s="151">
        <f>SUM(H31:H75)</f>
        <v>0</v>
      </c>
      <c r="I30" s="151">
        <f>SUM(I31:I75)</f>
        <v>0</v>
      </c>
      <c r="J30" s="151">
        <f>SUM(J31:J75)</f>
        <v>0</v>
      </c>
      <c r="K30" s="151">
        <f>SUM(K31:K75)</f>
        <v>0</v>
      </c>
      <c r="L30" s="151">
        <f>SUM(L31:L75)</f>
        <v>0</v>
      </c>
      <c r="M30" s="161"/>
      <c r="N30" s="162"/>
      <c r="O30" s="149"/>
      <c r="P30" s="149"/>
    </row>
    <row r="31" spans="1:21" x14ac:dyDescent="0.2">
      <c r="A31" s="153" t="s">
        <v>44</v>
      </c>
      <c r="B31" s="125"/>
      <c r="C31" s="157"/>
      <c r="D31" s="157"/>
      <c r="E31" s="149" t="str">
        <f>IF(C31=0,"",$I$2)</f>
        <v/>
      </c>
      <c r="F31" s="149" t="str">
        <f>IF(C31=0,"",$I$2)</f>
        <v/>
      </c>
      <c r="G31" s="224" t="str">
        <f>IF(C31=0,"",IF(D31=0,"Wypełnij kolumnę 'Podmiot'",$B$1))</f>
        <v/>
      </c>
      <c r="H31" s="216"/>
      <c r="I31" s="216"/>
      <c r="J31" s="156" t="str">
        <f t="shared" ref="J31" si="8">IF(C31=0,"",ROUND(G31*I31,2))</f>
        <v/>
      </c>
      <c r="K31" s="156" t="str">
        <f>IF(C31=0,"",J31-L31)</f>
        <v/>
      </c>
      <c r="L31" s="156" t="str">
        <f>IF(C31=0,"",IF(E31=$I$2,ROUND(I31*0.1,2),0))</f>
        <v/>
      </c>
      <c r="M31" s="125"/>
      <c r="N31" s="158"/>
      <c r="O31" s="158"/>
      <c r="P31" s="158"/>
    </row>
    <row r="32" spans="1:21" ht="17" x14ac:dyDescent="0.2">
      <c r="A32" s="153" t="s">
        <v>45</v>
      </c>
      <c r="B32" s="125"/>
      <c r="C32" s="124"/>
      <c r="D32" s="157"/>
      <c r="E32" s="149" t="str">
        <f t="shared" ref="E32:E75" si="9">IF(C32=0,"",$I$2)</f>
        <v/>
      </c>
      <c r="F32" s="149" t="str">
        <f t="shared" ref="F32:F75" si="10">IF(C32=0,"",$I$2)</f>
        <v/>
      </c>
      <c r="G32" s="224" t="str">
        <f t="shared" ref="G32:G75" si="11">IF(C32=0,"",IF(D32=0,"Wypełnij kolumnę 'Podmiot'",$B$1))</f>
        <v/>
      </c>
      <c r="H32" s="216"/>
      <c r="I32" s="216"/>
      <c r="J32" s="156" t="str">
        <f t="shared" ref="J32:J75" si="12">IF(C32=0,"",ROUND(G32*I32,2))</f>
        <v/>
      </c>
      <c r="K32" s="156" t="str">
        <f t="shared" ref="K32:K75" si="13">IF(C32=0,"",J32-L32)</f>
        <v/>
      </c>
      <c r="L32" s="156" t="str">
        <f t="shared" ref="L32:L75" si="14">IF(C32=0,"",IF(E32=$I$2,ROUND(I32*0.1,2),0))</f>
        <v/>
      </c>
      <c r="M32" s="125"/>
      <c r="N32" s="125"/>
      <c r="O32" s="125"/>
      <c r="P32" s="125"/>
    </row>
    <row r="33" spans="1:16" ht="17" x14ac:dyDescent="0.2">
      <c r="A33" s="153" t="s">
        <v>46</v>
      </c>
      <c r="B33" s="125"/>
      <c r="C33" s="157"/>
      <c r="D33" s="157"/>
      <c r="E33" s="149" t="str">
        <f t="shared" si="9"/>
        <v/>
      </c>
      <c r="F33" s="149" t="str">
        <f t="shared" si="10"/>
        <v/>
      </c>
      <c r="G33" s="224" t="str">
        <f t="shared" si="11"/>
        <v/>
      </c>
      <c r="H33" s="216"/>
      <c r="I33" s="216"/>
      <c r="J33" s="156" t="str">
        <f t="shared" si="12"/>
        <v/>
      </c>
      <c r="K33" s="156" t="str">
        <f t="shared" si="13"/>
        <v/>
      </c>
      <c r="L33" s="156" t="str">
        <f t="shared" si="14"/>
        <v/>
      </c>
      <c r="M33" s="125"/>
      <c r="N33" s="125"/>
      <c r="O33" s="125"/>
      <c r="P33" s="125"/>
    </row>
    <row r="34" spans="1:16" ht="17" x14ac:dyDescent="0.2">
      <c r="A34" s="153" t="s">
        <v>47</v>
      </c>
      <c r="B34" s="125"/>
      <c r="C34" s="124"/>
      <c r="D34" s="157"/>
      <c r="E34" s="149" t="str">
        <f t="shared" si="9"/>
        <v/>
      </c>
      <c r="F34" s="149" t="str">
        <f t="shared" si="10"/>
        <v/>
      </c>
      <c r="G34" s="224" t="str">
        <f t="shared" si="11"/>
        <v/>
      </c>
      <c r="H34" s="216"/>
      <c r="I34" s="216"/>
      <c r="J34" s="156" t="str">
        <f t="shared" si="12"/>
        <v/>
      </c>
      <c r="K34" s="156" t="str">
        <f t="shared" si="13"/>
        <v/>
      </c>
      <c r="L34" s="156" t="str">
        <f t="shared" si="14"/>
        <v/>
      </c>
      <c r="M34" s="125"/>
      <c r="N34" s="125"/>
      <c r="O34" s="125"/>
      <c r="P34" s="125"/>
    </row>
    <row r="35" spans="1:16" ht="17" x14ac:dyDescent="0.2">
      <c r="A35" s="153" t="s">
        <v>48</v>
      </c>
      <c r="B35" s="125"/>
      <c r="C35" s="157"/>
      <c r="D35" s="157"/>
      <c r="E35" s="149" t="str">
        <f t="shared" si="9"/>
        <v/>
      </c>
      <c r="F35" s="149" t="str">
        <f t="shared" si="10"/>
        <v/>
      </c>
      <c r="G35" s="224" t="str">
        <f t="shared" si="11"/>
        <v/>
      </c>
      <c r="H35" s="216"/>
      <c r="I35" s="216"/>
      <c r="J35" s="156" t="str">
        <f t="shared" si="12"/>
        <v/>
      </c>
      <c r="K35" s="156" t="str">
        <f t="shared" si="13"/>
        <v/>
      </c>
      <c r="L35" s="156" t="str">
        <f t="shared" si="14"/>
        <v/>
      </c>
      <c r="M35" s="125"/>
      <c r="N35" s="125"/>
      <c r="O35" s="125"/>
      <c r="P35" s="125"/>
    </row>
    <row r="36" spans="1:16" ht="17" x14ac:dyDescent="0.2">
      <c r="A36" s="153" t="s">
        <v>49</v>
      </c>
      <c r="B36" s="125"/>
      <c r="C36" s="124"/>
      <c r="D36" s="157"/>
      <c r="E36" s="149" t="str">
        <f t="shared" si="9"/>
        <v/>
      </c>
      <c r="F36" s="149" t="str">
        <f t="shared" si="10"/>
        <v/>
      </c>
      <c r="G36" s="224" t="str">
        <f t="shared" si="11"/>
        <v/>
      </c>
      <c r="H36" s="216"/>
      <c r="I36" s="216"/>
      <c r="J36" s="156" t="str">
        <f t="shared" si="12"/>
        <v/>
      </c>
      <c r="K36" s="156" t="str">
        <f t="shared" si="13"/>
        <v/>
      </c>
      <c r="L36" s="156" t="str">
        <f t="shared" si="14"/>
        <v/>
      </c>
      <c r="M36" s="125"/>
      <c r="N36" s="125"/>
      <c r="O36" s="125"/>
      <c r="P36" s="125"/>
    </row>
    <row r="37" spans="1:16" ht="17" x14ac:dyDescent="0.2">
      <c r="A37" s="153" t="s">
        <v>50</v>
      </c>
      <c r="B37" s="125"/>
      <c r="C37" s="157"/>
      <c r="D37" s="157"/>
      <c r="E37" s="149" t="str">
        <f t="shared" si="9"/>
        <v/>
      </c>
      <c r="F37" s="149" t="str">
        <f t="shared" si="10"/>
        <v/>
      </c>
      <c r="G37" s="224" t="str">
        <f t="shared" si="11"/>
        <v/>
      </c>
      <c r="H37" s="216"/>
      <c r="I37" s="216"/>
      <c r="J37" s="156" t="str">
        <f t="shared" si="12"/>
        <v/>
      </c>
      <c r="K37" s="156" t="str">
        <f t="shared" si="13"/>
        <v/>
      </c>
      <c r="L37" s="156" t="str">
        <f t="shared" si="14"/>
        <v/>
      </c>
      <c r="M37" s="125"/>
      <c r="N37" s="125"/>
      <c r="O37" s="125"/>
      <c r="P37" s="125"/>
    </row>
    <row r="38" spans="1:16" ht="17" x14ac:dyDescent="0.2">
      <c r="A38" s="153" t="s">
        <v>51</v>
      </c>
      <c r="B38" s="125"/>
      <c r="C38" s="124"/>
      <c r="D38" s="157"/>
      <c r="E38" s="149" t="str">
        <f t="shared" si="9"/>
        <v/>
      </c>
      <c r="F38" s="149" t="str">
        <f t="shared" si="10"/>
        <v/>
      </c>
      <c r="G38" s="224" t="str">
        <f t="shared" si="11"/>
        <v/>
      </c>
      <c r="H38" s="216"/>
      <c r="I38" s="216"/>
      <c r="J38" s="156" t="str">
        <f t="shared" si="12"/>
        <v/>
      </c>
      <c r="K38" s="156" t="str">
        <f t="shared" si="13"/>
        <v/>
      </c>
      <c r="L38" s="156" t="str">
        <f t="shared" si="14"/>
        <v/>
      </c>
      <c r="M38" s="125"/>
      <c r="N38" s="125"/>
      <c r="O38" s="125"/>
      <c r="P38" s="125"/>
    </row>
    <row r="39" spans="1:16" ht="17" x14ac:dyDescent="0.2">
      <c r="A39" s="153" t="s">
        <v>52</v>
      </c>
      <c r="B39" s="125"/>
      <c r="C39" s="157"/>
      <c r="D39" s="157"/>
      <c r="E39" s="149" t="str">
        <f t="shared" si="9"/>
        <v/>
      </c>
      <c r="F39" s="149" t="str">
        <f t="shared" si="10"/>
        <v/>
      </c>
      <c r="G39" s="224" t="str">
        <f t="shared" si="11"/>
        <v/>
      </c>
      <c r="H39" s="216"/>
      <c r="I39" s="216"/>
      <c r="J39" s="156" t="str">
        <f t="shared" si="12"/>
        <v/>
      </c>
      <c r="K39" s="156" t="str">
        <f t="shared" si="13"/>
        <v/>
      </c>
      <c r="L39" s="156" t="str">
        <f t="shared" si="14"/>
        <v/>
      </c>
      <c r="M39" s="125"/>
      <c r="N39" s="125"/>
      <c r="O39" s="125"/>
      <c r="P39" s="125"/>
    </row>
    <row r="40" spans="1:16" ht="17" x14ac:dyDescent="0.2">
      <c r="A40" s="153" t="s">
        <v>53</v>
      </c>
      <c r="B40" s="125"/>
      <c r="C40" s="124"/>
      <c r="D40" s="157"/>
      <c r="E40" s="149" t="str">
        <f t="shared" si="9"/>
        <v/>
      </c>
      <c r="F40" s="149" t="str">
        <f t="shared" si="10"/>
        <v/>
      </c>
      <c r="G40" s="224" t="str">
        <f t="shared" si="11"/>
        <v/>
      </c>
      <c r="H40" s="216"/>
      <c r="I40" s="216"/>
      <c r="J40" s="156" t="str">
        <f t="shared" si="12"/>
        <v/>
      </c>
      <c r="K40" s="156" t="str">
        <f t="shared" si="13"/>
        <v/>
      </c>
      <c r="L40" s="156" t="str">
        <f t="shared" si="14"/>
        <v/>
      </c>
      <c r="M40" s="125"/>
      <c r="N40" s="125"/>
      <c r="O40" s="125"/>
      <c r="P40" s="125"/>
    </row>
    <row r="41" spans="1:16" ht="17" x14ac:dyDescent="0.2">
      <c r="A41" s="153" t="s">
        <v>54</v>
      </c>
      <c r="B41" s="125"/>
      <c r="C41" s="157"/>
      <c r="D41" s="157"/>
      <c r="E41" s="149" t="str">
        <f t="shared" si="9"/>
        <v/>
      </c>
      <c r="F41" s="149" t="str">
        <f t="shared" si="10"/>
        <v/>
      </c>
      <c r="G41" s="224" t="str">
        <f t="shared" si="11"/>
        <v/>
      </c>
      <c r="H41" s="216"/>
      <c r="I41" s="216"/>
      <c r="J41" s="156" t="str">
        <f t="shared" si="12"/>
        <v/>
      </c>
      <c r="K41" s="156" t="str">
        <f t="shared" si="13"/>
        <v/>
      </c>
      <c r="L41" s="156" t="str">
        <f t="shared" si="14"/>
        <v/>
      </c>
      <c r="M41" s="125"/>
      <c r="N41" s="125"/>
      <c r="O41" s="125"/>
      <c r="P41" s="125"/>
    </row>
    <row r="42" spans="1:16" ht="17" x14ac:dyDescent="0.2">
      <c r="A42" s="153" t="s">
        <v>55</v>
      </c>
      <c r="B42" s="125"/>
      <c r="C42" s="124"/>
      <c r="D42" s="157"/>
      <c r="E42" s="149" t="str">
        <f t="shared" si="9"/>
        <v/>
      </c>
      <c r="F42" s="149" t="str">
        <f t="shared" si="10"/>
        <v/>
      </c>
      <c r="G42" s="224" t="str">
        <f t="shared" si="11"/>
        <v/>
      </c>
      <c r="H42" s="216"/>
      <c r="I42" s="216"/>
      <c r="J42" s="156" t="str">
        <f t="shared" si="12"/>
        <v/>
      </c>
      <c r="K42" s="156" t="str">
        <f t="shared" si="13"/>
        <v/>
      </c>
      <c r="L42" s="156" t="str">
        <f t="shared" si="14"/>
        <v/>
      </c>
      <c r="M42" s="125"/>
      <c r="N42" s="125"/>
      <c r="O42" s="125"/>
      <c r="P42" s="125"/>
    </row>
    <row r="43" spans="1:16" ht="17" x14ac:dyDescent="0.2">
      <c r="A43" s="153" t="s">
        <v>313</v>
      </c>
      <c r="B43" s="125"/>
      <c r="C43" s="157"/>
      <c r="D43" s="157"/>
      <c r="E43" s="149" t="str">
        <f t="shared" si="9"/>
        <v/>
      </c>
      <c r="F43" s="149" t="str">
        <f t="shared" si="10"/>
        <v/>
      </c>
      <c r="G43" s="224" t="str">
        <f t="shared" si="11"/>
        <v/>
      </c>
      <c r="H43" s="216"/>
      <c r="I43" s="216"/>
      <c r="J43" s="156" t="str">
        <f t="shared" si="12"/>
        <v/>
      </c>
      <c r="K43" s="156" t="str">
        <f t="shared" si="13"/>
        <v/>
      </c>
      <c r="L43" s="156" t="str">
        <f t="shared" si="14"/>
        <v/>
      </c>
      <c r="M43" s="125"/>
      <c r="N43" s="125"/>
      <c r="O43" s="125"/>
      <c r="P43" s="125"/>
    </row>
    <row r="44" spans="1:16" ht="17" x14ac:dyDescent="0.2">
      <c r="A44" s="153" t="s">
        <v>314</v>
      </c>
      <c r="B44" s="125"/>
      <c r="C44" s="124"/>
      <c r="D44" s="157"/>
      <c r="E44" s="149" t="str">
        <f t="shared" si="9"/>
        <v/>
      </c>
      <c r="F44" s="149" t="str">
        <f t="shared" si="10"/>
        <v/>
      </c>
      <c r="G44" s="224" t="str">
        <f t="shared" si="11"/>
        <v/>
      </c>
      <c r="H44" s="216"/>
      <c r="I44" s="216"/>
      <c r="J44" s="156" t="str">
        <f t="shared" si="12"/>
        <v/>
      </c>
      <c r="K44" s="156" t="str">
        <f t="shared" si="13"/>
        <v/>
      </c>
      <c r="L44" s="156" t="str">
        <f t="shared" si="14"/>
        <v/>
      </c>
      <c r="M44" s="125"/>
      <c r="N44" s="125"/>
      <c r="O44" s="125"/>
      <c r="P44" s="125"/>
    </row>
    <row r="45" spans="1:16" ht="17" x14ac:dyDescent="0.2">
      <c r="A45" s="153" t="s">
        <v>315</v>
      </c>
      <c r="B45" s="125"/>
      <c r="C45" s="157"/>
      <c r="D45" s="157"/>
      <c r="E45" s="149" t="str">
        <f t="shared" si="9"/>
        <v/>
      </c>
      <c r="F45" s="149" t="str">
        <f t="shared" si="10"/>
        <v/>
      </c>
      <c r="G45" s="224" t="str">
        <f t="shared" si="11"/>
        <v/>
      </c>
      <c r="H45" s="216"/>
      <c r="I45" s="216"/>
      <c r="J45" s="156" t="str">
        <f t="shared" si="12"/>
        <v/>
      </c>
      <c r="K45" s="156" t="str">
        <f t="shared" si="13"/>
        <v/>
      </c>
      <c r="L45" s="156" t="str">
        <f t="shared" si="14"/>
        <v/>
      </c>
      <c r="M45" s="125"/>
      <c r="N45" s="125"/>
      <c r="O45" s="125"/>
      <c r="P45" s="125"/>
    </row>
    <row r="46" spans="1:16" ht="17" x14ac:dyDescent="0.2">
      <c r="A46" s="153" t="s">
        <v>316</v>
      </c>
      <c r="B46" s="125"/>
      <c r="C46" s="157"/>
      <c r="D46" s="157"/>
      <c r="E46" s="149" t="str">
        <f t="shared" si="9"/>
        <v/>
      </c>
      <c r="F46" s="149" t="str">
        <f t="shared" si="10"/>
        <v/>
      </c>
      <c r="G46" s="224" t="str">
        <f t="shared" si="11"/>
        <v/>
      </c>
      <c r="H46" s="216"/>
      <c r="I46" s="216"/>
      <c r="J46" s="156" t="str">
        <f t="shared" si="12"/>
        <v/>
      </c>
      <c r="K46" s="156" t="str">
        <f t="shared" si="13"/>
        <v/>
      </c>
      <c r="L46" s="156" t="str">
        <f t="shared" si="14"/>
        <v/>
      </c>
      <c r="M46" s="125"/>
      <c r="N46" s="125"/>
      <c r="O46" s="125"/>
      <c r="P46" s="125"/>
    </row>
    <row r="47" spans="1:16" ht="17" x14ac:dyDescent="0.2">
      <c r="A47" s="153" t="s">
        <v>317</v>
      </c>
      <c r="B47" s="125"/>
      <c r="C47" s="157"/>
      <c r="D47" s="157"/>
      <c r="E47" s="149" t="str">
        <f t="shared" si="9"/>
        <v/>
      </c>
      <c r="F47" s="149" t="str">
        <f t="shared" si="10"/>
        <v/>
      </c>
      <c r="G47" s="224" t="str">
        <f t="shared" si="11"/>
        <v/>
      </c>
      <c r="H47" s="216"/>
      <c r="I47" s="216"/>
      <c r="J47" s="156" t="str">
        <f t="shared" si="12"/>
        <v/>
      </c>
      <c r="K47" s="156" t="str">
        <f t="shared" si="13"/>
        <v/>
      </c>
      <c r="L47" s="156" t="str">
        <f t="shared" si="14"/>
        <v/>
      </c>
      <c r="M47" s="125"/>
      <c r="N47" s="125"/>
      <c r="O47" s="125"/>
      <c r="P47" s="125"/>
    </row>
    <row r="48" spans="1:16" ht="17" x14ac:dyDescent="0.2">
      <c r="A48" s="153" t="s">
        <v>318</v>
      </c>
      <c r="B48" s="125"/>
      <c r="C48" s="157"/>
      <c r="D48" s="157"/>
      <c r="E48" s="149" t="str">
        <f t="shared" si="9"/>
        <v/>
      </c>
      <c r="F48" s="149" t="str">
        <f t="shared" si="10"/>
        <v/>
      </c>
      <c r="G48" s="224" t="str">
        <f t="shared" si="11"/>
        <v/>
      </c>
      <c r="H48" s="216"/>
      <c r="I48" s="216"/>
      <c r="J48" s="156" t="str">
        <f t="shared" si="12"/>
        <v/>
      </c>
      <c r="K48" s="156" t="str">
        <f t="shared" si="13"/>
        <v/>
      </c>
      <c r="L48" s="156" t="str">
        <f t="shared" si="14"/>
        <v/>
      </c>
      <c r="M48" s="125"/>
      <c r="N48" s="125"/>
      <c r="O48" s="125"/>
      <c r="P48" s="125"/>
    </row>
    <row r="49" spans="1:16" ht="17" x14ac:dyDescent="0.2">
      <c r="A49" s="153" t="s">
        <v>319</v>
      </c>
      <c r="B49" s="125"/>
      <c r="C49" s="157"/>
      <c r="D49" s="157"/>
      <c r="E49" s="149" t="str">
        <f t="shared" si="9"/>
        <v/>
      </c>
      <c r="F49" s="149" t="str">
        <f t="shared" si="10"/>
        <v/>
      </c>
      <c r="G49" s="224" t="str">
        <f t="shared" si="11"/>
        <v/>
      </c>
      <c r="H49" s="216"/>
      <c r="I49" s="216"/>
      <c r="J49" s="156" t="str">
        <f t="shared" si="12"/>
        <v/>
      </c>
      <c r="K49" s="156" t="str">
        <f t="shared" si="13"/>
        <v/>
      </c>
      <c r="L49" s="156" t="str">
        <f t="shared" si="14"/>
        <v/>
      </c>
      <c r="M49" s="125"/>
      <c r="N49" s="125"/>
      <c r="O49" s="125"/>
      <c r="P49" s="125"/>
    </row>
    <row r="50" spans="1:16" ht="17" x14ac:dyDescent="0.2">
      <c r="A50" s="153" t="s">
        <v>320</v>
      </c>
      <c r="B50" s="125"/>
      <c r="C50" s="157"/>
      <c r="D50" s="157"/>
      <c r="E50" s="149" t="str">
        <f t="shared" si="9"/>
        <v/>
      </c>
      <c r="F50" s="149" t="str">
        <f t="shared" si="10"/>
        <v/>
      </c>
      <c r="G50" s="224" t="str">
        <f t="shared" si="11"/>
        <v/>
      </c>
      <c r="H50" s="216"/>
      <c r="I50" s="216"/>
      <c r="J50" s="156" t="str">
        <f t="shared" si="12"/>
        <v/>
      </c>
      <c r="K50" s="156" t="str">
        <f t="shared" si="13"/>
        <v/>
      </c>
      <c r="L50" s="156" t="str">
        <f t="shared" si="14"/>
        <v/>
      </c>
      <c r="M50" s="125"/>
      <c r="N50" s="125"/>
      <c r="O50" s="125"/>
      <c r="P50" s="125"/>
    </row>
    <row r="51" spans="1:16" ht="17" x14ac:dyDescent="0.2">
      <c r="A51" s="153" t="s">
        <v>321</v>
      </c>
      <c r="B51" s="125"/>
      <c r="C51" s="157"/>
      <c r="D51" s="157"/>
      <c r="E51" s="149" t="str">
        <f t="shared" si="9"/>
        <v/>
      </c>
      <c r="F51" s="149" t="str">
        <f t="shared" si="10"/>
        <v/>
      </c>
      <c r="G51" s="224" t="str">
        <f t="shared" si="11"/>
        <v/>
      </c>
      <c r="H51" s="216"/>
      <c r="I51" s="216"/>
      <c r="J51" s="156" t="str">
        <f t="shared" si="12"/>
        <v/>
      </c>
      <c r="K51" s="156" t="str">
        <f t="shared" si="13"/>
        <v/>
      </c>
      <c r="L51" s="156" t="str">
        <f t="shared" si="14"/>
        <v/>
      </c>
      <c r="M51" s="125"/>
      <c r="N51" s="125"/>
      <c r="O51" s="125"/>
      <c r="P51" s="125"/>
    </row>
    <row r="52" spans="1:16" ht="17" x14ac:dyDescent="0.2">
      <c r="A52" s="153" t="s">
        <v>322</v>
      </c>
      <c r="B52" s="125"/>
      <c r="C52" s="157"/>
      <c r="D52" s="157"/>
      <c r="E52" s="149" t="str">
        <f t="shared" si="9"/>
        <v/>
      </c>
      <c r="F52" s="149" t="str">
        <f t="shared" si="10"/>
        <v/>
      </c>
      <c r="G52" s="224" t="str">
        <f t="shared" si="11"/>
        <v/>
      </c>
      <c r="H52" s="216"/>
      <c r="I52" s="216"/>
      <c r="J52" s="156" t="str">
        <f t="shared" si="12"/>
        <v/>
      </c>
      <c r="K52" s="156" t="str">
        <f t="shared" si="13"/>
        <v/>
      </c>
      <c r="L52" s="156" t="str">
        <f t="shared" si="14"/>
        <v/>
      </c>
      <c r="M52" s="125"/>
      <c r="N52" s="125"/>
      <c r="O52" s="125"/>
      <c r="P52" s="125"/>
    </row>
    <row r="53" spans="1:16" ht="17" x14ac:dyDescent="0.2">
      <c r="A53" s="153" t="s">
        <v>323</v>
      </c>
      <c r="B53" s="125"/>
      <c r="C53" s="157"/>
      <c r="D53" s="157"/>
      <c r="E53" s="149" t="str">
        <f t="shared" si="9"/>
        <v/>
      </c>
      <c r="F53" s="149" t="str">
        <f t="shared" si="10"/>
        <v/>
      </c>
      <c r="G53" s="224" t="str">
        <f t="shared" si="11"/>
        <v/>
      </c>
      <c r="H53" s="216"/>
      <c r="I53" s="216"/>
      <c r="J53" s="156" t="str">
        <f t="shared" si="12"/>
        <v/>
      </c>
      <c r="K53" s="156" t="str">
        <f t="shared" si="13"/>
        <v/>
      </c>
      <c r="L53" s="156" t="str">
        <f t="shared" si="14"/>
        <v/>
      </c>
      <c r="M53" s="125"/>
      <c r="N53" s="125"/>
      <c r="O53" s="125"/>
      <c r="P53" s="125"/>
    </row>
    <row r="54" spans="1:16" ht="17" x14ac:dyDescent="0.2">
      <c r="A54" s="153" t="s">
        <v>324</v>
      </c>
      <c r="B54" s="125"/>
      <c r="C54" s="157"/>
      <c r="D54" s="157"/>
      <c r="E54" s="149" t="str">
        <f t="shared" si="9"/>
        <v/>
      </c>
      <c r="F54" s="149" t="str">
        <f t="shared" si="10"/>
        <v/>
      </c>
      <c r="G54" s="224" t="str">
        <f t="shared" si="11"/>
        <v/>
      </c>
      <c r="H54" s="216"/>
      <c r="I54" s="216"/>
      <c r="J54" s="156" t="str">
        <f t="shared" si="12"/>
        <v/>
      </c>
      <c r="K54" s="156" t="str">
        <f t="shared" si="13"/>
        <v/>
      </c>
      <c r="L54" s="156" t="str">
        <f t="shared" si="14"/>
        <v/>
      </c>
      <c r="M54" s="125"/>
      <c r="N54" s="125"/>
      <c r="O54" s="125"/>
      <c r="P54" s="125"/>
    </row>
    <row r="55" spans="1:16" ht="17" x14ac:dyDescent="0.2">
      <c r="A55" s="153" t="s">
        <v>325</v>
      </c>
      <c r="B55" s="125"/>
      <c r="C55" s="157"/>
      <c r="D55" s="157"/>
      <c r="E55" s="149" t="str">
        <f t="shared" si="9"/>
        <v/>
      </c>
      <c r="F55" s="149" t="str">
        <f t="shared" si="10"/>
        <v/>
      </c>
      <c r="G55" s="224" t="str">
        <f t="shared" si="11"/>
        <v/>
      </c>
      <c r="H55" s="216"/>
      <c r="I55" s="216"/>
      <c r="J55" s="156" t="str">
        <f t="shared" si="12"/>
        <v/>
      </c>
      <c r="K55" s="156" t="str">
        <f t="shared" si="13"/>
        <v/>
      </c>
      <c r="L55" s="156" t="str">
        <f t="shared" si="14"/>
        <v/>
      </c>
      <c r="M55" s="125"/>
      <c r="N55" s="125"/>
      <c r="O55" s="125"/>
      <c r="P55" s="125"/>
    </row>
    <row r="56" spans="1:16" ht="17" x14ac:dyDescent="0.2">
      <c r="A56" s="153" t="s">
        <v>326</v>
      </c>
      <c r="B56" s="125"/>
      <c r="C56" s="157"/>
      <c r="D56" s="157"/>
      <c r="E56" s="149" t="str">
        <f t="shared" si="9"/>
        <v/>
      </c>
      <c r="F56" s="149" t="str">
        <f t="shared" si="10"/>
        <v/>
      </c>
      <c r="G56" s="224" t="str">
        <f t="shared" si="11"/>
        <v/>
      </c>
      <c r="H56" s="216"/>
      <c r="I56" s="216"/>
      <c r="J56" s="156" t="str">
        <f t="shared" si="12"/>
        <v/>
      </c>
      <c r="K56" s="156" t="str">
        <f t="shared" si="13"/>
        <v/>
      </c>
      <c r="L56" s="156" t="str">
        <f t="shared" si="14"/>
        <v/>
      </c>
      <c r="M56" s="125"/>
      <c r="N56" s="125"/>
      <c r="O56" s="125"/>
      <c r="P56" s="125"/>
    </row>
    <row r="57" spans="1:16" ht="17" x14ac:dyDescent="0.2">
      <c r="A57" s="153" t="s">
        <v>327</v>
      </c>
      <c r="B57" s="125"/>
      <c r="C57" s="157"/>
      <c r="D57" s="157"/>
      <c r="E57" s="149" t="str">
        <f t="shared" si="9"/>
        <v/>
      </c>
      <c r="F57" s="149" t="str">
        <f t="shared" si="10"/>
        <v/>
      </c>
      <c r="G57" s="224" t="str">
        <f t="shared" si="11"/>
        <v/>
      </c>
      <c r="H57" s="216"/>
      <c r="I57" s="216"/>
      <c r="J57" s="156" t="str">
        <f t="shared" si="12"/>
        <v/>
      </c>
      <c r="K57" s="156" t="str">
        <f t="shared" si="13"/>
        <v/>
      </c>
      <c r="L57" s="156" t="str">
        <f t="shared" si="14"/>
        <v/>
      </c>
      <c r="M57" s="125"/>
      <c r="N57" s="125"/>
      <c r="O57" s="125"/>
      <c r="P57" s="125"/>
    </row>
    <row r="58" spans="1:16" ht="17" x14ac:dyDescent="0.2">
      <c r="A58" s="153" t="s">
        <v>328</v>
      </c>
      <c r="B58" s="125"/>
      <c r="C58" s="157"/>
      <c r="D58" s="157"/>
      <c r="E58" s="149" t="str">
        <f t="shared" si="9"/>
        <v/>
      </c>
      <c r="F58" s="149" t="str">
        <f t="shared" si="10"/>
        <v/>
      </c>
      <c r="G58" s="224" t="str">
        <f t="shared" si="11"/>
        <v/>
      </c>
      <c r="H58" s="216"/>
      <c r="I58" s="216"/>
      <c r="J58" s="156" t="str">
        <f t="shared" si="12"/>
        <v/>
      </c>
      <c r="K58" s="156" t="str">
        <f t="shared" si="13"/>
        <v/>
      </c>
      <c r="L58" s="156" t="str">
        <f t="shared" si="14"/>
        <v/>
      </c>
      <c r="M58" s="125"/>
      <c r="N58" s="125"/>
      <c r="O58" s="125"/>
      <c r="P58" s="125"/>
    </row>
    <row r="59" spans="1:16" ht="17" x14ac:dyDescent="0.2">
      <c r="A59" s="153" t="s">
        <v>329</v>
      </c>
      <c r="B59" s="125"/>
      <c r="C59" s="157"/>
      <c r="D59" s="157"/>
      <c r="E59" s="149" t="str">
        <f t="shared" si="9"/>
        <v/>
      </c>
      <c r="F59" s="149" t="str">
        <f t="shared" si="10"/>
        <v/>
      </c>
      <c r="G59" s="224" t="str">
        <f t="shared" si="11"/>
        <v/>
      </c>
      <c r="H59" s="216"/>
      <c r="I59" s="216"/>
      <c r="J59" s="156" t="str">
        <f t="shared" si="12"/>
        <v/>
      </c>
      <c r="K59" s="156" t="str">
        <f t="shared" si="13"/>
        <v/>
      </c>
      <c r="L59" s="156" t="str">
        <f t="shared" si="14"/>
        <v/>
      </c>
      <c r="M59" s="125"/>
      <c r="N59" s="125"/>
      <c r="O59" s="125"/>
      <c r="P59" s="125"/>
    </row>
    <row r="60" spans="1:16" ht="17" x14ac:dyDescent="0.2">
      <c r="A60" s="153" t="s">
        <v>330</v>
      </c>
      <c r="B60" s="125"/>
      <c r="C60" s="157"/>
      <c r="D60" s="157"/>
      <c r="E60" s="149" t="str">
        <f t="shared" si="9"/>
        <v/>
      </c>
      <c r="F60" s="149" t="str">
        <f t="shared" si="10"/>
        <v/>
      </c>
      <c r="G60" s="224" t="str">
        <f t="shared" si="11"/>
        <v/>
      </c>
      <c r="H60" s="216"/>
      <c r="I60" s="216"/>
      <c r="J60" s="156" t="str">
        <f t="shared" si="12"/>
        <v/>
      </c>
      <c r="K60" s="156" t="str">
        <f t="shared" si="13"/>
        <v/>
      </c>
      <c r="L60" s="156" t="str">
        <f t="shared" si="14"/>
        <v/>
      </c>
      <c r="M60" s="125"/>
      <c r="N60" s="125"/>
      <c r="O60" s="125"/>
      <c r="P60" s="125"/>
    </row>
    <row r="61" spans="1:16" ht="17" x14ac:dyDescent="0.2">
      <c r="A61" s="153" t="s">
        <v>331</v>
      </c>
      <c r="B61" s="125"/>
      <c r="C61" s="157"/>
      <c r="D61" s="157"/>
      <c r="E61" s="149" t="str">
        <f t="shared" si="9"/>
        <v/>
      </c>
      <c r="F61" s="149" t="str">
        <f t="shared" si="10"/>
        <v/>
      </c>
      <c r="G61" s="224" t="str">
        <f t="shared" si="11"/>
        <v/>
      </c>
      <c r="H61" s="216"/>
      <c r="I61" s="216"/>
      <c r="J61" s="156" t="str">
        <f t="shared" si="12"/>
        <v/>
      </c>
      <c r="K61" s="156" t="str">
        <f t="shared" si="13"/>
        <v/>
      </c>
      <c r="L61" s="156" t="str">
        <f t="shared" si="14"/>
        <v/>
      </c>
      <c r="M61" s="125"/>
      <c r="N61" s="125"/>
      <c r="O61" s="125"/>
      <c r="P61" s="125"/>
    </row>
    <row r="62" spans="1:16" ht="17" x14ac:dyDescent="0.2">
      <c r="A62" s="153" t="s">
        <v>332</v>
      </c>
      <c r="B62" s="125"/>
      <c r="C62" s="157"/>
      <c r="D62" s="157"/>
      <c r="E62" s="149" t="str">
        <f t="shared" si="9"/>
        <v/>
      </c>
      <c r="F62" s="149" t="str">
        <f t="shared" si="10"/>
        <v/>
      </c>
      <c r="G62" s="224" t="str">
        <f t="shared" si="11"/>
        <v/>
      </c>
      <c r="H62" s="216"/>
      <c r="I62" s="216"/>
      <c r="J62" s="156" t="str">
        <f t="shared" si="12"/>
        <v/>
      </c>
      <c r="K62" s="156" t="str">
        <f t="shared" si="13"/>
        <v/>
      </c>
      <c r="L62" s="156" t="str">
        <f t="shared" si="14"/>
        <v/>
      </c>
      <c r="M62" s="125"/>
      <c r="N62" s="125"/>
      <c r="O62" s="125"/>
      <c r="P62" s="125"/>
    </row>
    <row r="63" spans="1:16" ht="17" x14ac:dyDescent="0.2">
      <c r="A63" s="153" t="s">
        <v>333</v>
      </c>
      <c r="B63" s="125"/>
      <c r="C63" s="157"/>
      <c r="D63" s="157"/>
      <c r="E63" s="149" t="str">
        <f t="shared" si="9"/>
        <v/>
      </c>
      <c r="F63" s="149" t="str">
        <f t="shared" si="10"/>
        <v/>
      </c>
      <c r="G63" s="224" t="str">
        <f t="shared" si="11"/>
        <v/>
      </c>
      <c r="H63" s="216"/>
      <c r="I63" s="216"/>
      <c r="J63" s="156" t="str">
        <f t="shared" si="12"/>
        <v/>
      </c>
      <c r="K63" s="156" t="str">
        <f t="shared" si="13"/>
        <v/>
      </c>
      <c r="L63" s="156" t="str">
        <f t="shared" si="14"/>
        <v/>
      </c>
      <c r="M63" s="125"/>
      <c r="N63" s="125"/>
      <c r="O63" s="125"/>
      <c r="P63" s="125"/>
    </row>
    <row r="64" spans="1:16" ht="17" x14ac:dyDescent="0.2">
      <c r="A64" s="153" t="s">
        <v>334</v>
      </c>
      <c r="B64" s="125"/>
      <c r="C64" s="157"/>
      <c r="D64" s="157"/>
      <c r="E64" s="149" t="str">
        <f t="shared" si="9"/>
        <v/>
      </c>
      <c r="F64" s="149" t="str">
        <f t="shared" si="10"/>
        <v/>
      </c>
      <c r="G64" s="224" t="str">
        <f t="shared" si="11"/>
        <v/>
      </c>
      <c r="H64" s="216"/>
      <c r="I64" s="216"/>
      <c r="J64" s="156" t="str">
        <f t="shared" si="12"/>
        <v/>
      </c>
      <c r="K64" s="156" t="str">
        <f t="shared" si="13"/>
        <v/>
      </c>
      <c r="L64" s="156" t="str">
        <f t="shared" si="14"/>
        <v/>
      </c>
      <c r="M64" s="125"/>
      <c r="N64" s="125"/>
      <c r="O64" s="125"/>
      <c r="P64" s="125"/>
    </row>
    <row r="65" spans="1:16" ht="17" x14ac:dyDescent="0.2">
      <c r="A65" s="153" t="s">
        <v>335</v>
      </c>
      <c r="B65" s="125"/>
      <c r="C65" s="157"/>
      <c r="D65" s="157"/>
      <c r="E65" s="149" t="str">
        <f t="shared" si="9"/>
        <v/>
      </c>
      <c r="F65" s="149" t="str">
        <f t="shared" si="10"/>
        <v/>
      </c>
      <c r="G65" s="224" t="str">
        <f t="shared" si="11"/>
        <v/>
      </c>
      <c r="H65" s="216"/>
      <c r="I65" s="216"/>
      <c r="J65" s="156" t="str">
        <f t="shared" si="12"/>
        <v/>
      </c>
      <c r="K65" s="156" t="str">
        <f t="shared" si="13"/>
        <v/>
      </c>
      <c r="L65" s="156" t="str">
        <f t="shared" si="14"/>
        <v/>
      </c>
      <c r="M65" s="125"/>
      <c r="N65" s="125"/>
      <c r="O65" s="125"/>
      <c r="P65" s="125"/>
    </row>
    <row r="66" spans="1:16" ht="17" x14ac:dyDescent="0.2">
      <c r="A66" s="153" t="s">
        <v>336</v>
      </c>
      <c r="B66" s="125"/>
      <c r="C66" s="157"/>
      <c r="D66" s="157"/>
      <c r="E66" s="149" t="str">
        <f t="shared" si="9"/>
        <v/>
      </c>
      <c r="F66" s="149" t="str">
        <f t="shared" si="10"/>
        <v/>
      </c>
      <c r="G66" s="224" t="str">
        <f t="shared" si="11"/>
        <v/>
      </c>
      <c r="H66" s="216"/>
      <c r="I66" s="216"/>
      <c r="J66" s="156" t="str">
        <f t="shared" si="12"/>
        <v/>
      </c>
      <c r="K66" s="156" t="str">
        <f t="shared" si="13"/>
        <v/>
      </c>
      <c r="L66" s="156" t="str">
        <f t="shared" si="14"/>
        <v/>
      </c>
      <c r="M66" s="125"/>
      <c r="N66" s="125"/>
      <c r="O66" s="125"/>
      <c r="P66" s="125"/>
    </row>
    <row r="67" spans="1:16" ht="17" x14ac:dyDescent="0.2">
      <c r="A67" s="153" t="s">
        <v>337</v>
      </c>
      <c r="B67" s="125"/>
      <c r="C67" s="157"/>
      <c r="D67" s="157"/>
      <c r="E67" s="149" t="str">
        <f t="shared" si="9"/>
        <v/>
      </c>
      <c r="F67" s="149" t="str">
        <f t="shared" si="10"/>
        <v/>
      </c>
      <c r="G67" s="224" t="str">
        <f t="shared" si="11"/>
        <v/>
      </c>
      <c r="H67" s="216"/>
      <c r="I67" s="216"/>
      <c r="J67" s="156" t="str">
        <f t="shared" si="12"/>
        <v/>
      </c>
      <c r="K67" s="156" t="str">
        <f t="shared" si="13"/>
        <v/>
      </c>
      <c r="L67" s="156" t="str">
        <f t="shared" si="14"/>
        <v/>
      </c>
      <c r="M67" s="125"/>
      <c r="N67" s="125"/>
      <c r="O67" s="125"/>
      <c r="P67" s="125"/>
    </row>
    <row r="68" spans="1:16" ht="17" x14ac:dyDescent="0.2">
      <c r="A68" s="153" t="s">
        <v>338</v>
      </c>
      <c r="B68" s="125"/>
      <c r="C68" s="157"/>
      <c r="D68" s="157"/>
      <c r="E68" s="149" t="str">
        <f t="shared" si="9"/>
        <v/>
      </c>
      <c r="F68" s="149" t="str">
        <f t="shared" si="10"/>
        <v/>
      </c>
      <c r="G68" s="224" t="str">
        <f t="shared" si="11"/>
        <v/>
      </c>
      <c r="H68" s="216"/>
      <c r="I68" s="216"/>
      <c r="J68" s="156" t="str">
        <f t="shared" si="12"/>
        <v/>
      </c>
      <c r="K68" s="156" t="str">
        <f t="shared" si="13"/>
        <v/>
      </c>
      <c r="L68" s="156" t="str">
        <f t="shared" si="14"/>
        <v/>
      </c>
      <c r="M68" s="125"/>
      <c r="N68" s="125"/>
      <c r="O68" s="125"/>
      <c r="P68" s="125"/>
    </row>
    <row r="69" spans="1:16" ht="17" x14ac:dyDescent="0.2">
      <c r="A69" s="153" t="s">
        <v>339</v>
      </c>
      <c r="B69" s="125"/>
      <c r="C69" s="157"/>
      <c r="D69" s="157"/>
      <c r="E69" s="149" t="str">
        <f t="shared" si="9"/>
        <v/>
      </c>
      <c r="F69" s="149" t="str">
        <f t="shared" si="10"/>
        <v/>
      </c>
      <c r="G69" s="224" t="str">
        <f t="shared" si="11"/>
        <v/>
      </c>
      <c r="H69" s="216"/>
      <c r="I69" s="216"/>
      <c r="J69" s="156" t="str">
        <f t="shared" si="12"/>
        <v/>
      </c>
      <c r="K69" s="156" t="str">
        <f t="shared" si="13"/>
        <v/>
      </c>
      <c r="L69" s="156" t="str">
        <f t="shared" si="14"/>
        <v/>
      </c>
      <c r="M69" s="125"/>
      <c r="N69" s="125"/>
      <c r="O69" s="125"/>
      <c r="P69" s="125"/>
    </row>
    <row r="70" spans="1:16" ht="17" x14ac:dyDescent="0.2">
      <c r="A70" s="153" t="s">
        <v>340</v>
      </c>
      <c r="B70" s="125"/>
      <c r="C70" s="157"/>
      <c r="D70" s="157"/>
      <c r="E70" s="149" t="str">
        <f t="shared" si="9"/>
        <v/>
      </c>
      <c r="F70" s="149" t="str">
        <f t="shared" si="10"/>
        <v/>
      </c>
      <c r="G70" s="224" t="str">
        <f t="shared" si="11"/>
        <v/>
      </c>
      <c r="H70" s="216"/>
      <c r="I70" s="216"/>
      <c r="J70" s="156" t="str">
        <f t="shared" si="12"/>
        <v/>
      </c>
      <c r="K70" s="156" t="str">
        <f t="shared" si="13"/>
        <v/>
      </c>
      <c r="L70" s="156" t="str">
        <f t="shared" si="14"/>
        <v/>
      </c>
      <c r="M70" s="125"/>
      <c r="N70" s="125"/>
      <c r="O70" s="125"/>
      <c r="P70" s="125"/>
    </row>
    <row r="71" spans="1:16" ht="17" x14ac:dyDescent="0.2">
      <c r="A71" s="153" t="s">
        <v>341</v>
      </c>
      <c r="B71" s="125"/>
      <c r="C71" s="157"/>
      <c r="D71" s="157"/>
      <c r="E71" s="149" t="str">
        <f t="shared" si="9"/>
        <v/>
      </c>
      <c r="F71" s="149" t="str">
        <f t="shared" si="10"/>
        <v/>
      </c>
      <c r="G71" s="224" t="str">
        <f t="shared" si="11"/>
        <v/>
      </c>
      <c r="H71" s="216"/>
      <c r="I71" s="216"/>
      <c r="J71" s="156" t="str">
        <f t="shared" si="12"/>
        <v/>
      </c>
      <c r="K71" s="156" t="str">
        <f t="shared" si="13"/>
        <v/>
      </c>
      <c r="L71" s="156" t="str">
        <f t="shared" si="14"/>
        <v/>
      </c>
      <c r="M71" s="125"/>
      <c r="N71" s="125"/>
      <c r="O71" s="125"/>
      <c r="P71" s="125"/>
    </row>
    <row r="72" spans="1:16" ht="17" x14ac:dyDescent="0.2">
      <c r="A72" s="153" t="s">
        <v>342</v>
      </c>
      <c r="B72" s="125"/>
      <c r="C72" s="157"/>
      <c r="D72" s="157"/>
      <c r="E72" s="149" t="str">
        <f t="shared" si="9"/>
        <v/>
      </c>
      <c r="F72" s="149" t="str">
        <f t="shared" si="10"/>
        <v/>
      </c>
      <c r="G72" s="224" t="str">
        <f t="shared" si="11"/>
        <v/>
      </c>
      <c r="H72" s="216"/>
      <c r="I72" s="216"/>
      <c r="J72" s="156" t="str">
        <f t="shared" si="12"/>
        <v/>
      </c>
      <c r="K72" s="156" t="str">
        <f t="shared" si="13"/>
        <v/>
      </c>
      <c r="L72" s="156" t="str">
        <f t="shared" si="14"/>
        <v/>
      </c>
      <c r="M72" s="125"/>
      <c r="N72" s="125"/>
      <c r="O72" s="125"/>
      <c r="P72" s="125"/>
    </row>
    <row r="73" spans="1:16" ht="17" x14ac:dyDescent="0.2">
      <c r="A73" s="153" t="s">
        <v>343</v>
      </c>
      <c r="B73" s="125"/>
      <c r="C73" s="157"/>
      <c r="D73" s="157"/>
      <c r="E73" s="149" t="str">
        <f t="shared" si="9"/>
        <v/>
      </c>
      <c r="F73" s="149" t="str">
        <f t="shared" si="10"/>
        <v/>
      </c>
      <c r="G73" s="224" t="str">
        <f t="shared" si="11"/>
        <v/>
      </c>
      <c r="H73" s="216"/>
      <c r="I73" s="216"/>
      <c r="J73" s="156" t="str">
        <f t="shared" si="12"/>
        <v/>
      </c>
      <c r="K73" s="156" t="str">
        <f t="shared" si="13"/>
        <v/>
      </c>
      <c r="L73" s="156" t="str">
        <f t="shared" si="14"/>
        <v/>
      </c>
      <c r="M73" s="125"/>
      <c r="N73" s="125"/>
      <c r="O73" s="125"/>
      <c r="P73" s="125"/>
    </row>
    <row r="74" spans="1:16" ht="17" x14ac:dyDescent="0.2">
      <c r="A74" s="153" t="s">
        <v>344</v>
      </c>
      <c r="B74" s="125"/>
      <c r="C74" s="157"/>
      <c r="D74" s="157"/>
      <c r="E74" s="149" t="str">
        <f t="shared" si="9"/>
        <v/>
      </c>
      <c r="F74" s="149" t="str">
        <f t="shared" si="10"/>
        <v/>
      </c>
      <c r="G74" s="224" t="str">
        <f t="shared" si="11"/>
        <v/>
      </c>
      <c r="H74" s="216"/>
      <c r="I74" s="216"/>
      <c r="J74" s="156" t="str">
        <f t="shared" si="12"/>
        <v/>
      </c>
      <c r="K74" s="156" t="str">
        <f t="shared" si="13"/>
        <v/>
      </c>
      <c r="L74" s="156" t="str">
        <f t="shared" si="14"/>
        <v/>
      </c>
      <c r="M74" s="125"/>
      <c r="N74" s="125"/>
      <c r="O74" s="125"/>
      <c r="P74" s="125"/>
    </row>
    <row r="75" spans="1:16" ht="17" x14ac:dyDescent="0.2">
      <c r="A75" s="153" t="s">
        <v>345</v>
      </c>
      <c r="B75" s="125"/>
      <c r="C75" s="157"/>
      <c r="D75" s="157"/>
      <c r="E75" s="149" t="str">
        <f t="shared" si="9"/>
        <v/>
      </c>
      <c r="F75" s="149" t="str">
        <f t="shared" si="10"/>
        <v/>
      </c>
      <c r="G75" s="224" t="str">
        <f t="shared" si="11"/>
        <v/>
      </c>
      <c r="H75" s="216"/>
      <c r="I75" s="216"/>
      <c r="J75" s="156" t="str">
        <f t="shared" si="12"/>
        <v/>
      </c>
      <c r="K75" s="156" t="str">
        <f t="shared" si="13"/>
        <v/>
      </c>
      <c r="L75" s="156" t="str">
        <f t="shared" si="14"/>
        <v/>
      </c>
      <c r="M75" s="125"/>
      <c r="N75" s="125"/>
      <c r="O75" s="125"/>
      <c r="P75" s="125"/>
    </row>
  </sheetData>
  <sheetProtection algorithmName="SHA-512" hashValue="fq8MpKcfwDKl78fhq/FtpB3TGwItuud9ENJpmFlTborNLLf/vzIYvrHn3iytz3o6J7IKceXt9xaDms1RA8M4uQ==" saltValue="EAUuzdP/I/rPrp7VVy/tXQ==" spinCount="100000" sheet="1" objects="1" scenarios="1" formatCells="0" formatColumns="0" formatRows="0"/>
  <autoFilter ref="A30:U30" xr:uid="{ACFC1F6F-4314-DF45-AD26-4C946B561512}"/>
  <mergeCells count="2">
    <mergeCell ref="A29:A30"/>
    <mergeCell ref="J28:L28"/>
  </mergeCells>
  <phoneticPr fontId="3" type="noConversion"/>
  <conditionalFormatting sqref="G31:G75">
    <cfRule type="containsText" dxfId="2" priority="1" operator="containsText" text="Wypeł">
      <formula>NOT(ISERROR(SEARCH("Wypeł",G31)))</formula>
    </cfRule>
    <cfRule type="containsText" dxfId="1" priority="2" operator="containsText" text="nie dotyczy">
      <formula>NOT(ISERROR(SEARCH("nie dotyczy",G31)))</formula>
    </cfRule>
  </conditionalFormatting>
  <dataValidations count="2">
    <dataValidation type="list" allowBlank="1" showInputMessage="1" showErrorMessage="1" sqref="C31:C75" xr:uid="{076C900C-010A-2C42-9786-35B2515680BB}">
      <formula1>$D$3:$D$17</formula1>
    </dataValidation>
    <dataValidation type="list" allowBlank="1" showInputMessage="1" showErrorMessage="1" sqref="D31:D75" xr:uid="{96DF3DD4-1ECB-7547-ABA7-A22EA2B643C9}">
      <formula1>$C$3:$C$13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&amp;L&amp;"System Font,Standardowy"&amp;10&amp;K000000&amp;F&amp;C&amp;A&amp;R&amp;P z &amp;N</oddHeader>
    <oddFooter>&amp;L&amp;F&amp;C&amp;A&amp;R&amp;P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Dane wejściowe</vt:lpstr>
      <vt:lpstr>Podmioty</vt:lpstr>
      <vt:lpstr>Podsumowanie budżetu</vt:lpstr>
      <vt:lpstr>Podział budżetu na Partnerów</vt:lpstr>
      <vt:lpstr>Podział budżetu na Obiekty</vt:lpstr>
      <vt:lpstr>Z1 Wydatki audytowe</vt:lpstr>
      <vt:lpstr>Z2 Pozostałe roboty budowla</vt:lpstr>
      <vt:lpstr>Z3 Prace przygotowawcze</vt:lpstr>
      <vt:lpstr>Z4 Działania edukacyjne doradcz</vt:lpstr>
      <vt:lpstr>Z5 Wkład niepieniężny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Włodarczyk</dc:creator>
  <cp:keywords/>
  <dc:description/>
  <cp:lastModifiedBy>jus wlo</cp:lastModifiedBy>
  <cp:lastPrinted>2023-06-18T13:15:35Z</cp:lastPrinted>
  <dcterms:created xsi:type="dcterms:W3CDTF">2023-04-20T12:41:21Z</dcterms:created>
  <dcterms:modified xsi:type="dcterms:W3CDTF">2023-10-05T07:59:26Z</dcterms:modified>
  <cp:category/>
</cp:coreProperties>
</file>