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/>
  <xr:revisionPtr revIDLastSave="0" documentId="8_{74EB72BC-1FBF-434B-82F8-546242710B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łość" sheetId="1" r:id="rId1"/>
    <sheet name="Arkusz1" sheetId="9" r:id="rId2"/>
    <sheet name="IZ" sheetId="2" r:id="rId3"/>
    <sheet name="IP" sheetId="3" r:id="rId4"/>
    <sheet name="Protesty" sheetId="4" r:id="rId5"/>
    <sheet name="Harmonogram 2020" sheetId="8" r:id="rId6"/>
    <sheet name="Harmonogram 2019" sheetId="6" r:id="rId7"/>
    <sheet name="Decyzja" sheetId="7" r:id="rId8"/>
  </sheets>
  <externalReferences>
    <externalReference r:id="rId9"/>
  </externalReferences>
  <definedNames>
    <definedName name="_xlnm._FilterDatabase" localSheetId="4" hidden="1">Protesty!$A$3:$N$515</definedName>
    <definedName name="_xlnm.Print_Area" localSheetId="0">Całość!$A$2:$L$49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8" i="4" l="1"/>
  <c r="F518" i="4"/>
  <c r="D7" i="9" l="1"/>
  <c r="C7" i="9"/>
  <c r="J26" i="1" l="1"/>
  <c r="J21" i="1"/>
  <c r="J12" i="1"/>
  <c r="H35" i="1"/>
  <c r="F45" i="1"/>
  <c r="B44" i="1" l="1"/>
  <c r="B38" i="1"/>
  <c r="B33" i="1"/>
  <c r="B25" i="1"/>
  <c r="B20" i="1"/>
  <c r="B11" i="1"/>
  <c r="C49" i="2" l="1"/>
  <c r="C55" i="2"/>
  <c r="C42" i="2"/>
  <c r="C30" i="2"/>
  <c r="D53" i="2" l="1"/>
  <c r="E22" i="7"/>
  <c r="K46" i="2"/>
  <c r="K45" i="2"/>
  <c r="L43" i="2"/>
  <c r="E29" i="3" l="1"/>
  <c r="E24" i="3"/>
  <c r="D24" i="3"/>
  <c r="F9" i="3" l="1"/>
  <c r="H42" i="2"/>
  <c r="G42" i="2"/>
  <c r="H36" i="2"/>
  <c r="G36" i="2"/>
  <c r="H31" i="2"/>
  <c r="G31" i="2"/>
  <c r="B32" i="1" l="1"/>
  <c r="J35" i="1"/>
  <c r="J34" i="1"/>
  <c r="H31" i="1" l="1"/>
  <c r="H48" i="1" l="1"/>
  <c r="G24" i="8" l="1"/>
  <c r="F21" i="8"/>
  <c r="G41" i="1" s="1"/>
  <c r="F14" i="8"/>
  <c r="F13" i="8"/>
  <c r="F12" i="8"/>
  <c r="G21" i="1" s="1"/>
  <c r="F9" i="8"/>
  <c r="F8" i="8"/>
  <c r="G18" i="1" s="1"/>
  <c r="F24" i="8" l="1"/>
  <c r="F23" i="3" l="1"/>
  <c r="F18" i="3"/>
  <c r="G17" i="3" l="1"/>
  <c r="F17" i="3"/>
  <c r="G9" i="3"/>
  <c r="G5" i="3" s="1"/>
  <c r="F5" i="3"/>
  <c r="H21" i="1" l="1"/>
  <c r="H9" i="1"/>
  <c r="G39" i="6" l="1"/>
  <c r="G40" i="6" s="1"/>
  <c r="F38" i="6"/>
  <c r="G45" i="1" s="1"/>
  <c r="G30" i="2" l="1"/>
  <c r="H30" i="2"/>
  <c r="H12" i="1"/>
  <c r="D9" i="3"/>
  <c r="E42" i="2" l="1"/>
  <c r="D42" i="2"/>
  <c r="E36" i="2"/>
  <c r="D36" i="2"/>
  <c r="E31" i="2"/>
  <c r="D31" i="2"/>
  <c r="H29" i="1" l="1"/>
  <c r="H28" i="1"/>
  <c r="H27" i="1"/>
  <c r="I29" i="1"/>
  <c r="I28" i="1"/>
  <c r="I27" i="1"/>
  <c r="H24" i="1"/>
  <c r="H23" i="1"/>
  <c r="H22" i="1"/>
  <c r="I24" i="1"/>
  <c r="I23" i="1"/>
  <c r="I22" i="1"/>
  <c r="I18" i="1"/>
  <c r="H18" i="1"/>
  <c r="I17" i="1"/>
  <c r="I16" i="1"/>
  <c r="H16" i="1"/>
  <c r="I15" i="1"/>
  <c r="I14" i="1"/>
  <c r="I13" i="1"/>
  <c r="H15" i="1"/>
  <c r="H14" i="1"/>
  <c r="H13" i="1"/>
  <c r="I43" i="1"/>
  <c r="I39" i="1"/>
  <c r="I40" i="1"/>
  <c r="I41" i="1"/>
  <c r="I42" i="1"/>
  <c r="I35" i="1"/>
  <c r="I34" i="1"/>
  <c r="H47" i="1"/>
  <c r="H46" i="1"/>
  <c r="H43" i="1"/>
  <c r="H37" i="1"/>
  <c r="H36" i="1"/>
  <c r="H34" i="1"/>
  <c r="J37" i="1" l="1"/>
  <c r="H26" i="1" l="1"/>
  <c r="E18" i="3"/>
  <c r="E9" i="3"/>
  <c r="E23" i="3" l="1"/>
  <c r="F29" i="6" l="1"/>
  <c r="G37" i="1" s="1"/>
  <c r="B7" i="1" l="1"/>
  <c r="I31" i="1" l="1"/>
  <c r="I30" i="1"/>
  <c r="H30" i="1"/>
  <c r="I26" i="1"/>
  <c r="D23" i="3"/>
  <c r="D18" i="3"/>
  <c r="H40" i="1" l="1"/>
  <c r="J9" i="1" l="1"/>
  <c r="I46" i="1" l="1"/>
  <c r="I47" i="1"/>
  <c r="I48" i="1"/>
  <c r="I45" i="1"/>
  <c r="H45" i="1"/>
  <c r="H41" i="1"/>
  <c r="H42" i="1"/>
  <c r="H39" i="1"/>
  <c r="I36" i="1"/>
  <c r="I37" i="1"/>
  <c r="K37" i="1" s="1"/>
  <c r="I21" i="1"/>
  <c r="I12" i="1"/>
  <c r="E17" i="3"/>
  <c r="D17" i="3"/>
  <c r="E30" i="2" l="1"/>
  <c r="E49" i="2" s="1"/>
  <c r="K22" i="1" l="1"/>
  <c r="K23" i="1"/>
  <c r="K24" i="1"/>
  <c r="K27" i="1"/>
  <c r="L27" i="1" s="1"/>
  <c r="J30" i="1" l="1"/>
  <c r="F8" i="1"/>
  <c r="B5" i="3" l="1"/>
  <c r="C5" i="3"/>
  <c r="J40" i="1" l="1"/>
  <c r="F10" i="6" l="1"/>
  <c r="F28" i="6"/>
  <c r="G36" i="1" s="1"/>
  <c r="F27" i="6"/>
  <c r="G34" i="1" s="1"/>
  <c r="F36" i="6"/>
  <c r="G47" i="1" s="1"/>
  <c r="F37" i="6"/>
  <c r="G48" i="1" s="1"/>
  <c r="F35" i="6"/>
  <c r="G46" i="1" s="1"/>
  <c r="F34" i="6"/>
  <c r="G43" i="1"/>
  <c r="F24" i="6"/>
  <c r="F22" i="6"/>
  <c r="F20" i="6"/>
  <c r="G26" i="1" s="1"/>
  <c r="F18" i="6"/>
  <c r="F17" i="6"/>
  <c r="F12" i="6"/>
  <c r="G16" i="1" s="1"/>
  <c r="G30" i="1" l="1"/>
  <c r="F39" i="6"/>
  <c r="F40" i="6" s="1"/>
  <c r="D5" i="3" l="1"/>
  <c r="E5" i="2" l="1"/>
  <c r="D17" i="2"/>
  <c r="E17" i="2"/>
  <c r="K10" i="1" l="1"/>
  <c r="K13" i="1"/>
  <c r="K14" i="1"/>
  <c r="K15" i="1"/>
  <c r="K16" i="1"/>
  <c r="K28" i="1"/>
  <c r="L28" i="1" s="1"/>
  <c r="K29" i="1"/>
  <c r="L29" i="1" s="1"/>
  <c r="K34" i="1"/>
  <c r="K46" i="1"/>
  <c r="L46" i="1" s="1"/>
  <c r="K47" i="1"/>
  <c r="L47" i="1" s="1"/>
  <c r="K8" i="1"/>
  <c r="L22" i="1" l="1"/>
  <c r="L23" i="1"/>
  <c r="L24" i="1"/>
  <c r="L34" i="1"/>
  <c r="L13" i="1"/>
  <c r="L14" i="1"/>
  <c r="L15" i="1"/>
  <c r="L16" i="1"/>
  <c r="L10" i="1"/>
  <c r="L8" i="1"/>
  <c r="K42" i="1" l="1"/>
  <c r="L42" i="1" s="1"/>
  <c r="L37" i="1" l="1"/>
  <c r="K35" i="1"/>
  <c r="K18" i="1"/>
  <c r="L18" i="1" s="1"/>
  <c r="L35" i="1" l="1"/>
  <c r="I44" i="1" l="1"/>
  <c r="I38" i="1"/>
  <c r="H33" i="1"/>
  <c r="I33" i="1"/>
  <c r="J33" i="1"/>
  <c r="J20" i="1"/>
  <c r="I11" i="1"/>
  <c r="J11" i="1"/>
  <c r="C11" i="1"/>
  <c r="C7" i="1" s="1"/>
  <c r="D11" i="1"/>
  <c r="D7" i="1" s="1"/>
  <c r="E11" i="1"/>
  <c r="E7" i="1" s="1"/>
  <c r="F11" i="1"/>
  <c r="F7" i="1" s="1"/>
  <c r="G11" i="1"/>
  <c r="G7" i="1" s="1"/>
  <c r="C20" i="1"/>
  <c r="D20" i="1"/>
  <c r="E20" i="1"/>
  <c r="F20" i="1"/>
  <c r="G20" i="1"/>
  <c r="C25" i="1"/>
  <c r="D25" i="1"/>
  <c r="E25" i="1"/>
  <c r="F25" i="1"/>
  <c r="G25" i="1"/>
  <c r="C33" i="1"/>
  <c r="D33" i="1"/>
  <c r="E33" i="1"/>
  <c r="F33" i="1"/>
  <c r="C38" i="1"/>
  <c r="D38" i="1"/>
  <c r="E38" i="1"/>
  <c r="F38" i="1"/>
  <c r="C44" i="1"/>
  <c r="D44" i="1"/>
  <c r="E44" i="1"/>
  <c r="I25" i="1"/>
  <c r="I20" i="1"/>
  <c r="K21" i="1"/>
  <c r="K17" i="1"/>
  <c r="L17" i="1" s="1"/>
  <c r="I9" i="1"/>
  <c r="K26" i="1" l="1"/>
  <c r="K25" i="1" s="1"/>
  <c r="D19" i="1"/>
  <c r="H11" i="1"/>
  <c r="K12" i="1"/>
  <c r="H25" i="1"/>
  <c r="H20" i="1"/>
  <c r="D32" i="1"/>
  <c r="I7" i="1"/>
  <c r="C32" i="1"/>
  <c r="I32" i="1"/>
  <c r="E32" i="1"/>
  <c r="C19" i="1"/>
  <c r="F19" i="1"/>
  <c r="E19" i="1"/>
  <c r="K20" i="1" l="1"/>
  <c r="L21" i="1"/>
  <c r="L20" i="1" s="1"/>
  <c r="K11" i="1"/>
  <c r="L12" i="1"/>
  <c r="L11" i="1" s="1"/>
  <c r="L25" i="1"/>
  <c r="L26" i="1"/>
  <c r="D5" i="2" l="1"/>
  <c r="J44" i="1" l="1"/>
  <c r="G33" i="1" l="1"/>
  <c r="K36" i="1"/>
  <c r="K33" i="1" s="1"/>
  <c r="L36" i="1" l="1"/>
  <c r="L33" i="1" s="1"/>
  <c r="K43" i="1"/>
  <c r="L43" i="1" s="1"/>
  <c r="J38" i="1" l="1"/>
  <c r="J32" i="1" s="1"/>
  <c r="I19" i="1" l="1"/>
  <c r="D49" i="3" l="1"/>
  <c r="K30" i="1" l="1"/>
  <c r="L30" i="1" s="1"/>
  <c r="E5" i="3" l="1"/>
  <c r="E49" i="3" s="1"/>
  <c r="E51" i="2" s="1"/>
  <c r="E55" i="2" s="1"/>
  <c r="G19" i="1" l="1"/>
  <c r="J7" i="1" l="1"/>
  <c r="K39" i="1"/>
  <c r="L39" i="1" l="1"/>
  <c r="H38" i="1" l="1"/>
  <c r="K40" i="1"/>
  <c r="L40" i="1" s="1"/>
  <c r="D30" i="2" l="1"/>
  <c r="D49" i="2" s="1"/>
  <c r="D51" i="2" s="1"/>
  <c r="D55" i="2" s="1"/>
  <c r="B19" i="1" l="1"/>
  <c r="K9" i="1" l="1"/>
  <c r="K7" i="1" s="1"/>
  <c r="H7" i="1"/>
  <c r="L9" i="1" l="1"/>
  <c r="L7" i="1" s="1"/>
  <c r="K41" i="1"/>
  <c r="L41" i="1" s="1"/>
  <c r="L38" i="1" s="1"/>
  <c r="G38" i="1"/>
  <c r="K38" i="1" l="1"/>
  <c r="G44" i="1"/>
  <c r="G32" i="1" s="1"/>
  <c r="K48" i="1" l="1"/>
  <c r="L48" i="1" s="1"/>
  <c r="H44" i="1"/>
  <c r="H32" i="1" s="1"/>
  <c r="K31" i="1" l="1"/>
  <c r="L31" i="1" s="1"/>
  <c r="L19" i="1" s="1"/>
  <c r="H19" i="1"/>
  <c r="K19" i="1" l="1"/>
  <c r="K45" i="1"/>
  <c r="L45" i="1" s="1"/>
  <c r="L44" i="1" s="1"/>
  <c r="L32" i="1" s="1"/>
  <c r="F44" i="1"/>
  <c r="F32" i="1" s="1"/>
  <c r="K44" i="1" l="1"/>
  <c r="K32" i="1" s="1"/>
  <c r="J25" i="1"/>
  <c r="J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9" authorId="0" shapeId="0" xr:uid="{DB0A28DF-6850-4C65-ACFA-30E89706204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1 125 541,78 EUR  zgodnie z pismem z dn.19.09.2019 nr DEF-Z.VI.410.1.2019. Jest to maksymalna kwota zwiększenia. W przypadku obniżenia kursu euro przed podpisaniem aneksów do umowy w 2020 r. , kwota ta zostanie odpowiednio dostosowana do faktycznej wartości dostępnych środków (wg. kursu euro EBC z przedostatniego dnia roboczego miesiąca, za który prezentowane są dane tj. 30 grudnia 2019 r. = 4,2567 </t>
        </r>
      </text>
    </comment>
  </commentList>
</comments>
</file>

<file path=xl/sharedStrings.xml><?xml version="1.0" encoding="utf-8"?>
<sst xmlns="http://schemas.openxmlformats.org/spreadsheetml/2006/main" count="4021" uniqueCount="2319">
  <si>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</si>
  <si>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</si>
  <si>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</si>
  <si>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</si>
  <si>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</si>
  <si>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</si>
  <si>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</si>
  <si>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</si>
  <si>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</si>
  <si>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</si>
  <si>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</si>
  <si>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</si>
  <si>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IF</t>
  </si>
  <si>
    <t>POZAKONKURSOWE</t>
  </si>
  <si>
    <r>
      <t>KONKURSOWE</t>
    </r>
    <r>
      <rPr>
        <sz val="8"/>
        <color rgb="FF000000"/>
        <rFont val="Calibri"/>
        <family val="2"/>
        <charset val="238"/>
        <scheme val="minor"/>
      </rPr>
      <t> </t>
    </r>
  </si>
  <si>
    <t>INFORMACYJNE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</si>
  <si>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</si>
  <si>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</si>
  <si>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</si>
  <si>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</si>
  <si>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</si>
  <si>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</si>
  <si>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</si>
  <si>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</si>
  <si>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</si>
  <si>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</si>
  <si>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</si>
  <si>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</si>
  <si>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Priorytet/Działanie/ Poddziałanie</t>
  </si>
  <si>
    <t>Limit „L”</t>
  </si>
  <si>
    <t>Planowana alokacja EFS na Instrumenty Finansowe</t>
  </si>
  <si>
    <t>Wartość dofinansowania projektów pozakonkursowych wg SZOOP</t>
  </si>
  <si>
    <t>Wartość dofinansowania projektów pozakonkursowych wg złożonych wniosków o dofinansowanie</t>
  </si>
  <si>
    <t>Wartość dofinansowania projektów pozakonkursowych wybranych dotychczas niezakontraktowanych</t>
  </si>
  <si>
    <t>Nabory planowane</t>
  </si>
  <si>
    <t>Wartość dofinansowania projektów wybranych dotychczas niezakontraktowanych</t>
  </si>
  <si>
    <t>Nabory nierozstrzygnięte</t>
  </si>
  <si>
    <t>Wartość projektów w procedurze odwoławczej na poziomie IZ / IP</t>
  </si>
  <si>
    <t xml:space="preserve">Wolne środki (PLN) bez uwzględnienia wartości w kolumnie -  i  </t>
  </si>
  <si>
    <t>Wolne środki (EUR) bez uwzględniania wartości w kolumnie - i</t>
  </si>
  <si>
    <t>8.1. Projekty powiatowych urzędów pracy</t>
  </si>
  <si>
    <t>8.2. Wsparcie osób poszukujących pracy</t>
  </si>
  <si>
    <t>8.3. Samozatrudnienie, przedsiębiorczość oraz tworzenie nowych miejsc pracy</t>
  </si>
  <si>
    <t>8.4. Godzenie życia zawodowego i prywatnego</t>
  </si>
  <si>
    <t xml:space="preserve">8.4.1 Godzenie życia zawodowego i prywatnego – konkursy horyzontalne </t>
  </si>
  <si>
    <t>8.4.2 Godzenie życia zawodowego i prywatnego - ZIT Wrocławskiego Obszaru Funkcjonalnego</t>
  </si>
  <si>
    <t>8.4.3 Godzenie życia zawodowego i prywatnego - ZIT Aglomeracji Jeleniogórskiej</t>
  </si>
  <si>
    <t>8.4.4 Godzenie życia zawodowego i prywatnego – ZIT Aglomeracji Wałbrzyskiej</t>
  </si>
  <si>
    <t>8.5. Przystosowanie do zmian zachodzących w gospodarce w ramach działań outplacementowych</t>
  </si>
  <si>
    <t>8.6. Zwiększenie konkurencyjności przedsiębiorstw i przedsiębiorców z sektora MMŚP</t>
  </si>
  <si>
    <t>8.7. Aktywne i zdrowe starzenie się</t>
  </si>
  <si>
    <t>9. Włączenie społeczne</t>
  </si>
  <si>
    <t>9.1. Aktywna integracja</t>
  </si>
  <si>
    <t>9.1.1 Aktywna integracja – konkursy horyzontalne</t>
  </si>
  <si>
    <t>9.1.2 Aktywna integracja – ZIT Wrocławskiego Obszaru Funkcjonalnego</t>
  </si>
  <si>
    <t>9.1.3 Aktywna integracja – ZIT Aglomeracji Jeleniogórskiej</t>
  </si>
  <si>
    <t>9.1.4 Aktywna integracja – ZIT Aglomeracji Wałbrzyskiej</t>
  </si>
  <si>
    <t>9.2. Dostęp do wysokiej jakości usług społecznych</t>
  </si>
  <si>
    <t>9.2.1 Dostęp do wysokiej jakości usług społecznych – konkursy horyzontalne</t>
  </si>
  <si>
    <t>9.2.2 Dostęp do wysokiej jakości usług społecznych – ZIT Wrocławskiego Obszaru Funkcjonalnego</t>
  </si>
  <si>
    <t>9.2.3 Dostęp do wysokiej jakości usług społecznych – ZIT Aglomeracji Jeleniogórskiej</t>
  </si>
  <si>
    <t>9.2.4 Dostęp do wysokiej jakości usług społecznych – ZIT Aglomeracji Wałbrzyskiej</t>
  </si>
  <si>
    <t>9.3. Dostęp do wysokiej jakości usług zdrowotnych</t>
  </si>
  <si>
    <t>9.4. Wspieranie gospodarki społecznej</t>
  </si>
  <si>
    <t>10. Edukacja</t>
  </si>
  <si>
    <t>10.1. Zapewnienie równego dostępu do wysokiej jakości edukacji przedszkolnej</t>
  </si>
  <si>
    <t xml:space="preserve">10.1.1 Zapewnienie równego dostępu do wysokiej jakości edukacji przedszkolnej – konkursy horyzontalne </t>
  </si>
  <si>
    <t xml:space="preserve">10.1.2 Zapewnienie równego dostępu do wysokiej jakości edukacji przedszkolnej- ZIT Wrocławskiego Obszaru Funkcjonalnego </t>
  </si>
  <si>
    <t>10.1.3 Zapewnienie równego dostępu do wysokiej jakości edukacji przedszkolnej- ZIT Aglomeracji Jeleniogórskiej</t>
  </si>
  <si>
    <t>10.1.4 Zapewnienie równego dostępu do wysokiej jakości edukacji przedszkolnej – ZIT Aglomeracji Wałbrzyskiej</t>
  </si>
  <si>
    <t>10.2. Zapewnienie równego dostępu do wysokiej jakości edukacji podstawowej, gimnazjalnej i ponadgimnazjalnej</t>
  </si>
  <si>
    <t xml:space="preserve">10.2.1 Zapewnienie równego dostępu do wysokiej jakości edukacji podstawowej, gimnazjalnej i ponadgimnazjalnej – konkursy horyzontalne </t>
  </si>
  <si>
    <t xml:space="preserve">10.2.2 Zapewnienie równego dostępu do wysokiej jakości edukacji podstawowej, gimnazjalnej i ponadgimnazjalnej - ZIT Wrocławskiego Obszaru Funkcjonalnego </t>
  </si>
  <si>
    <t>10.2.3 Zapewnienie równego dostępu do wysokiej jakości edukacji podstawowej, gimnazjalnej i ponadgimnazjalnej - ZIT Aglomeracji Jeleniogórskiej</t>
  </si>
  <si>
    <t>10.2.4 Zapewnienie równego dostępu do wysokiej jakości edukacji podstawowej, gimnazjalnej i ponadgimnazjalnej – ZIT Aglomeracji Wałbrzyskiej</t>
  </si>
  <si>
    <t>10.3. Poprawa dostępności i wspieranie uczenia się przez całe życie</t>
  </si>
  <si>
    <t>10.4. Dostosowanie systemów kształcenia i szkolenia zawodowego do potrzeb rynku pracy</t>
  </si>
  <si>
    <t>10.4.1 Dostosowanie systemów kształcenia i szkolenia zawodowego do potrzeb rynku pracy  – konkursy horyzontalne</t>
  </si>
  <si>
    <t>10.4.2 Dostosowanie systemów kształcenia i szkolenia zawodowego do potrzeb rynku pracy - ZIT Wrocławskiego Obszaru Funkcjonalnego</t>
  </si>
  <si>
    <t>10.4.3 Dostosowanie systemów kształcenia i szkolenia zawodowego do potrzeb rynku pracy  - ZIT Aglomeracji Jeleniogórskiej</t>
  </si>
  <si>
    <t>10.4.4 Dostosowanie systemów kształcenia i szkolenia zawodowego do potrzeb rynku pracy – ZIT Aglomeracji Wałbrzyskiej</t>
  </si>
  <si>
    <t>8. Rynek Pracy</t>
  </si>
  <si>
    <t>POZAKONKURSOWE (stan na ostatni dzień poprzedniego miesiąca)</t>
  </si>
  <si>
    <t>KONKURSOWE (stan na ostatni dzień poprzedniego miesiąca)</t>
  </si>
  <si>
    <t>Priorytet/Działanie/Poddziałanie</t>
  </si>
  <si>
    <t xml:space="preserve">Wartość dofinansowania EFS  projektów pozakonkursowych wg złożonych wniosków o dofinansowanie </t>
  </si>
  <si>
    <t xml:space="preserve">Wartość dofinansowania EFS projektów pozakonkursowych wybranych dotychczas niezakontraktowanych </t>
  </si>
  <si>
    <t xml:space="preserve">Wartość dofinansowania EFS  projektów wybranych dotychczas niezakontraktowanych </t>
  </si>
  <si>
    <t xml:space="preserve">Nabory nierozstrzygnięte (dofinansowanie EFS) </t>
  </si>
  <si>
    <t>8. Rynek pracy</t>
  </si>
  <si>
    <t>razem</t>
  </si>
  <si>
    <t>rzaem IZ + IP</t>
  </si>
  <si>
    <t>poprzedni miesiąc</t>
  </si>
  <si>
    <t xml:space="preserve">Lp. </t>
  </si>
  <si>
    <t>Nr naboru</t>
  </si>
  <si>
    <t>Nr projektu</t>
  </si>
  <si>
    <t>Nazwa beneficjenta</t>
  </si>
  <si>
    <t>Tytuł projektu</t>
  </si>
  <si>
    <t>Kwota wnioskowanego dofinansowania (EFS)</t>
  </si>
  <si>
    <t>Wartość budżetu państwa</t>
  </si>
  <si>
    <t>Wynik rozstrzygnięcia protestu na poziomie IZ/IP</t>
  </si>
  <si>
    <t>Protest rozpatrzony w ramach naborów rozstrzygniętych</t>
  </si>
  <si>
    <t>Protest wybrany do dofinansowania</t>
  </si>
  <si>
    <t>Protest zakontraktowany/ niezakontraktowany</t>
  </si>
  <si>
    <t>Status projektu skierowanego do kolejnego etapu oceny – czy w jej wyniku nie uzyskał negatywnej oceny</t>
  </si>
  <si>
    <t>(pozytywny- przekazany do ponownej oceny; pozytywny przekazany do kolejnego etapu oceny,;  pozytywny – przekazany do dofinansowania;  w trakcie rozpatrywania)</t>
  </si>
  <si>
    <t>POZAKONKURSOWE (stan na ostatni dzień poprzedniego miesiąca)2</t>
  </si>
  <si>
    <t>KONKURSOWE (stan na ostatni dzień poprzedniego miesiąca)2</t>
  </si>
  <si>
    <t xml:space="preserve">Tabela dotycząca tzw.  „wolnych środków” (EFS) </t>
  </si>
  <si>
    <t>kurs EUR</t>
  </si>
  <si>
    <t>HARMONOGRAM NABORÓW WNIOSKÓW O DOFINANSOWANIE W TRYBIE KONKURSOWYM 
DLA REGIONALNEGO PROGRAMU OPERACYJNEGO WOJEWÓDZTWA DOLNOŚLĄSKIEGO 2014-2020  
NA ROK 2019</t>
  </si>
  <si>
    <t>OŚ PRIORYTETOWA 8 RYNEK PRACY</t>
  </si>
  <si>
    <t>Działanie 8.1 Projekty powiatowych urzędów pracy - projekty wybierane w trybie pozakonkursowym</t>
  </si>
  <si>
    <t>DWUP</t>
  </si>
  <si>
    <t>Działanie 8.4 Godzenie życia zawodowego i prywatnego</t>
  </si>
  <si>
    <t>OŚ PRIORYTETOWA 9 WŁĄCZENIE SPOŁECZNE</t>
  </si>
  <si>
    <t xml:space="preserve">Działanie 9.1 Aktywna integracja  </t>
  </si>
  <si>
    <t>Działanie 9.3 Dostęp do wysokiej jakości usług zdrowotnych</t>
  </si>
  <si>
    <t>OŚ PRORYTETOWA 10 EDUKACJA</t>
  </si>
  <si>
    <t>Działanie 10.1 Zapewnienie równego dostępu do wysokiej jakości edukacji przedszkolnej</t>
  </si>
  <si>
    <t>jw.</t>
  </si>
  <si>
    <t>IZ RPO WD
ZIT AJ</t>
  </si>
  <si>
    <t>IZ RPO WD
ZIT AW</t>
  </si>
  <si>
    <t>IZ RPO WD</t>
  </si>
  <si>
    <t>IZ RPO WD
ZIT WrOF</t>
  </si>
  <si>
    <t>ogółem</t>
  </si>
  <si>
    <t>EFS</t>
  </si>
  <si>
    <t>Lp.</t>
  </si>
  <si>
    <t>Numer i nazwa Działania/Poddziałania</t>
  </si>
  <si>
    <t>Wnioskodawcy</t>
  </si>
  <si>
    <t>Typ projektów mogących uzyskać dofinansowanie</t>
  </si>
  <si>
    <t>Orientacyjna kwota przeznaczona na dofinansowanie projektów w ramach konkursów 
EFRR/EFS 
w euro</t>
  </si>
  <si>
    <t>kategoria interwencji</t>
  </si>
  <si>
    <t>Instytucja ogłaszająca konkurs
(wraz z hiperłączem do strony
instytucji)</t>
  </si>
  <si>
    <t>Dodatkowe informacje
(kwoty w euro)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</si>
  <si>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- nie przewiduje się naboru w 2019 r.</t>
    </r>
  </si>
  <si>
    <t>Działanie 8.3 Samozatrudnienie, przedsiębiorczość oraz tworzenie nowych miejsc pracy - nie przewiduje się naboru w 2019 r.</t>
  </si>
  <si>
    <t>Poddziałanie 8.4.1 konkurs horyzontalny</t>
  </si>
  <si>
    <t xml:space="preserve">opublikowanie ogłoszenia o konkursie:                                             29 stycznia 2019 r.                 
planowany termin rozpoczęcia składania wniosków:  
4 marca  2019 r.   </t>
  </si>
  <si>
    <t>Działanie 8.6 Zwiększenie konkurencyjności przedsiębiorstw i przedsiębiorców z sektora MMŚP - nie przewiduje się naboru w 2019 r.</t>
  </si>
  <si>
    <t>Działanie 8.7 Aktywne i zdrowe starzenie się- nie przewiduje się naboru w 2019 r.</t>
  </si>
  <si>
    <t>Poddziałanie 9.1.1 konkurs horyzontalny</t>
  </si>
  <si>
    <t>Działanie 9.2 Dostęp do wysokiej jakości usług społecznych</t>
  </si>
  <si>
    <t>Poddziałanie 9.2.1 konkurs horyzontalny</t>
  </si>
  <si>
    <t>Działanie 9.4 Wspieranie gospodarki społecznej</t>
  </si>
  <si>
    <t>Działanie 9.4  horyzontalne</t>
  </si>
  <si>
    <t>Poddziałanie 10.1.1  konkurs horyzontalny</t>
  </si>
  <si>
    <t>opublikowanie ogłoszenia o konkursie:                                                                  21 sierpnia 2019 r.                 
planowany termin rozpoczęcia składania wniosków:  
24 września 2019 r.</t>
  </si>
  <si>
    <t>Działanie 10.2 Zapewnienie równego dostępu do wysokiej jakości edukacji podstawowej, gimnazjalnej i ponadgimnazjalnej - nie przewiduje się naboru w 2019 r.</t>
  </si>
  <si>
    <t xml:space="preserve">Działanie 10.3 Poprawa dostępności i wspieranie uczenia się przez całe życie </t>
  </si>
  <si>
    <r>
      <rPr>
        <sz val="10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</si>
  <si>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0"/>
        <rFont val="Czcionka tekstu podstawowego"/>
        <family val="2"/>
        <charset val="238"/>
      </rPr>
      <t>w</t>
    </r>
    <r>
      <rPr>
        <sz val="10"/>
        <rFont val="Czcionka tekstu podstawowego"/>
        <family val="2"/>
        <charset val="238"/>
      </rPr>
      <t xml:space="preserve"> zł</t>
    </r>
  </si>
  <si>
    <t>Poddziałanie 10.4.2 - ZIT WrOF</t>
  </si>
  <si>
    <t>Poddziałanie 10.4.3 - ZIT AJ</t>
  </si>
  <si>
    <t>Poddziałanie 10.4.4 - ZIT AW</t>
  </si>
  <si>
    <t xml:space="preserve">Działanie 10.4 Dostosowanie systemów kształcenia i szkolenia zawodowego do potrzeb rynku pracy </t>
  </si>
  <si>
    <t>Działanie 8.5 Przystosowanie do zmian zachodzących w gospodarce w ramach działań outplacementowych</t>
  </si>
  <si>
    <t>Działanie 8.5                       konkurs horyzontalny</t>
  </si>
  <si>
    <t>opublikowanie ogłoszenia o  konkursie:
05 grudnia 2019 r.
planowany termin rozpoczęcia składania wniosków:
05 marca 2020 r.</t>
  </si>
  <si>
    <t>opublikowanie ogłoszenia o konkursie: 
25 września 2019 r.
                                                                                                                      planowany termin rozpoczęcia składania wniosków:  
28 października 2019 r.</t>
  </si>
  <si>
    <t>opublikowanie ogłoszenia o konkursie: 
11 kwietnia 2019 r.
                                                                                                                       planowany termin rozpoczęcia składania wniosków:  
15 maja 2019 r.</t>
  </si>
  <si>
    <t>Działanie 9.3</t>
  </si>
  <si>
    <t xml:space="preserve">opublikowanie ogłoszenia o konkursie: 
26 lutego 2019 r.
                                                                                                                      planowany termin rozpoczęcia składania wniosków:  
29 marca 2019 r. </t>
  </si>
  <si>
    <t>Poddziałanie 10.1.3    ZIT AJ</t>
  </si>
  <si>
    <t>Poddziałanie 10.4.1 konkurs horyzontalny</t>
  </si>
  <si>
    <t>weryfikacja</t>
  </si>
  <si>
    <t>decyzja</t>
  </si>
  <si>
    <t>działanie/poddziałanie</t>
  </si>
  <si>
    <t>Projekty</t>
  </si>
  <si>
    <t>kwota PLN</t>
  </si>
  <si>
    <t>ok</t>
  </si>
  <si>
    <t>Poddziałanie 10.1.4    ZIT AW</t>
  </si>
  <si>
    <t>konkurs dodany do harmonogramu 6sierpnia 2019</t>
  </si>
  <si>
    <t>8.2</t>
  </si>
  <si>
    <t>IX 2019</t>
  </si>
  <si>
    <t>wrzesień</t>
  </si>
  <si>
    <t>9.4</t>
  </si>
  <si>
    <t>RPDS.08.02.00-02-0030/18  O.K. Centrum języków obcych</t>
  </si>
  <si>
    <t>Projekty Ośrodka Wsparcia Ekonomii Społecznej</t>
  </si>
  <si>
    <t xml:space="preserve">RPDS.08.04.01-IP-02-02-339/19 </t>
  </si>
  <si>
    <t>RPDS.10.02.02-02-02-0019/18 Familijny Poznań</t>
  </si>
  <si>
    <t>RPDS.10.02.02-02-02-0003/18 Towarzystwo Edukacji Otwartej</t>
  </si>
  <si>
    <t>RPDS.10.02.02-02-02-0026/18 Fundacja w  drogę</t>
  </si>
  <si>
    <t>8.4.1</t>
  </si>
  <si>
    <t>10.2.2</t>
  </si>
  <si>
    <t>10.1.2</t>
  </si>
  <si>
    <t>opublikowanie ogłoszenia o konkursie: 
16 lipca 2019 r.
                                                                                                                     planowany termin rozpoczęcia składania wniosków:  
4 września 2019 r.</t>
  </si>
  <si>
    <t>opublikowanie ogłoszenia o konkursie: 
21 listopada 2019 r.
                                                                                                                                                     planowany termin rozpoczęcia składania wniosków:  
07 stycznia 2020 r.</t>
  </si>
  <si>
    <t>opublikowanie ogłoszenia o konkursie:                                                                   10 październik 2019 r.                 
planowany termin rozpoczęcia składania wniosków:  
12 listopad 2019 r.</t>
  </si>
  <si>
    <t>opublikowanie ogłoszenia o konkursie: 
1 kwiecień 2019 r.                 
                                                                                                                                                        planowany termin rozpoczęcia składania wniosków:  
6 maj 2019 r.</t>
  </si>
  <si>
    <t>RPDS.08.02.00-02-0074/18 Dolnośląska strefa zatrudnienia</t>
  </si>
  <si>
    <t>ok nabór 361/19</t>
  </si>
  <si>
    <t>decyzje</t>
  </si>
  <si>
    <t>RAZEM</t>
  </si>
  <si>
    <t>Załącznik nr 3</t>
  </si>
  <si>
    <t>opublikowanie ogłoszenia o konkursie: 
20 grudzień 2019 r.                 
                           planowany termin rozpoczęcia składania wniosków:  
21 styczeń 2020 r.</t>
  </si>
  <si>
    <t>1.</t>
  </si>
  <si>
    <t>RPDS.08.07.00-IZ.00-02-039/15</t>
  </si>
  <si>
    <t>RPDS.08.07.00-02-0005/16</t>
  </si>
  <si>
    <t>Radimed Sp. z o.o. ul. Iwaszkiewicza 5; 59-220 Legnica</t>
  </si>
  <si>
    <t>Zwiekszenie dostępności badań kolonoskopowych, które przyczyniają się do diagnozowania chorób jelita grubego dla osób aktywnych zawodowo w wieku od 55 do 64 lat</t>
  </si>
  <si>
    <t>nie uwzględniono</t>
  </si>
  <si>
    <t>2.</t>
  </si>
  <si>
    <t>RPDS.08.07.00-02-0002/16</t>
  </si>
  <si>
    <t>Lux Med. Sp. z o.o.</t>
  </si>
  <si>
    <t>Nie bój się badać- wydłużenie aktywności na rynku pracy na terenie subregionu wałbrzyskiego poprzez przeprowadzenie działań informacyjnych, edukacji prozdrowotnej zmierzających do zbadania pracujących kobiet z grupy ryzyka pod kątem profilaktyki raka piersi</t>
  </si>
  <si>
    <t>3.</t>
  </si>
  <si>
    <t>RPDS.08.07.00-02-0004/16</t>
  </si>
  <si>
    <t>Uniwersytecki Szpital Kliniczny we Wrocławiu</t>
  </si>
  <si>
    <t>"Bądź szybszy od raka"</t>
  </si>
  <si>
    <t>4.</t>
  </si>
  <si>
    <t>RPDS.08.07.00-02-0013/16</t>
  </si>
  <si>
    <t>Centrum Medyczne ENDO-MED.</t>
  </si>
  <si>
    <t>Poprawa dostępności do badań diagnostycznych dla mieszkańców Wrocławia w wieku 55-64 w kierunku wykrycia nowotworów jelita grubego w celu podtrzymania ich aktywności zawodowej</t>
  </si>
  <si>
    <t>5.</t>
  </si>
  <si>
    <t>RPDS.10.02.01-IZ.00-02-053/16</t>
  </si>
  <si>
    <t>RPDS.10.02.01-02-0056/16</t>
  </si>
  <si>
    <t>Starostwo Powiatowe w Trzebnicy</t>
  </si>
  <si>
    <t>Nauka pierwszym krokiem do sukcesu</t>
  </si>
  <si>
    <t>6.</t>
  </si>
  <si>
    <t>RPDS.10.02.01-02-0022/16</t>
  </si>
  <si>
    <t>Gmina Kłodzko</t>
  </si>
  <si>
    <t>Akademia przyszłości - równamy do lepszych rozwijając talenty</t>
  </si>
  <si>
    <t>7.</t>
  </si>
  <si>
    <t>RPDS.10.02.01-02-0067/16</t>
  </si>
  <si>
    <t>Centrum Edukacji w Kłodzku Sp. z o.o.</t>
  </si>
  <si>
    <t>MEDICAL - nowy wymiar edukacji</t>
  </si>
  <si>
    <t>8.</t>
  </si>
  <si>
    <t>RPDS.10.02.01-02-0005/16</t>
  </si>
  <si>
    <t>Gmina Lubań</t>
  </si>
  <si>
    <t>Jestem na 5 - wyrównanie szans edukacyjnych uczniów z gminy wiejskiej Lubań</t>
  </si>
  <si>
    <t>9.</t>
  </si>
  <si>
    <t>RPDS.10.02.01-02-0019/16</t>
  </si>
  <si>
    <t>Powiat Jaworski</t>
  </si>
  <si>
    <t>Nowe szanse dla wychowanków Specjalnego Ośrodka Szkolno-Wychowawczego w Jaworze</t>
  </si>
  <si>
    <t>10.</t>
  </si>
  <si>
    <t>RPDS.10.02.01-02-0088/16</t>
  </si>
  <si>
    <t>Fundacja KOM</t>
  </si>
  <si>
    <t>Twórcza edukacja-kreatywni badacze wyzwań i problemów XXI w.</t>
  </si>
  <si>
    <t>11.</t>
  </si>
  <si>
    <t>RPDS.10.02.01-02-0027/16</t>
  </si>
  <si>
    <t>Gmina Niechlów</t>
  </si>
  <si>
    <t>Rozwój kluczowych kompetencji wśród uczniów szkoły podstawowej w Niechlowie i szkół gimnazjalnych w miejscowości Niechlów i Naratów</t>
  </si>
  <si>
    <t>12.</t>
  </si>
  <si>
    <t>RPDS.10.02.01-02-0060/16</t>
  </si>
  <si>
    <t>Stowarzyszenie Rozwoju Wsi Włodzice</t>
  </si>
  <si>
    <t>Szkoła drogą do sukceu</t>
  </si>
  <si>
    <t>13.</t>
  </si>
  <si>
    <t>RPDS.10.02.01-02-0007/16</t>
  </si>
  <si>
    <t>Gmina Syców</t>
  </si>
  <si>
    <t xml:space="preserve">Umiem i potrafię więcej - rozwijamy kompetencje kluczowe </t>
  </si>
  <si>
    <t>14.</t>
  </si>
  <si>
    <t>RPDS.10.02.01-02-0084/16</t>
  </si>
  <si>
    <t>UMWD Wydział Edukacji i nauki</t>
  </si>
  <si>
    <t>Tacy sami-edukacja włączająca</t>
  </si>
  <si>
    <t>15.</t>
  </si>
  <si>
    <t>RPDS.10.02.01-02-0074/16</t>
  </si>
  <si>
    <t>Powiat Ząbkowicki</t>
  </si>
  <si>
    <t>Cogito ergo sum II - Wyrównywanie szans edukacyjnych uczniów Liceum Ogólnokształcącego w Ziębicach</t>
  </si>
  <si>
    <t>16.</t>
  </si>
  <si>
    <t>RPDS.10.02.01-02-0066/16</t>
  </si>
  <si>
    <t>Powiat Kłodzki</t>
  </si>
  <si>
    <t>Szkoła moją szaną</t>
  </si>
  <si>
    <t>17.</t>
  </si>
  <si>
    <t>RPDS.10.02.01-02-0006/16</t>
  </si>
  <si>
    <t>Gmina Mietków</t>
  </si>
  <si>
    <t>Równe szanse - dobry strat:Wyrównywanie szans edukacyjnych dzieci ze Szkoły Podstawowej w Mietkowie</t>
  </si>
  <si>
    <t>18.</t>
  </si>
  <si>
    <t>RPDS.10.02.01-02-0052/16</t>
  </si>
  <si>
    <t>Fundacja Centrum Edukacji Obywatelskiej</t>
  </si>
  <si>
    <t>Kompetencje kluczowe uczniów w zakresie TIK, matematyczno-przyrodniczych i pracy zespołowej, doskonalenie kadry nauczycielskiej i doposażenie szkół w woejwództwie dolnośląskim</t>
  </si>
  <si>
    <t>19.</t>
  </si>
  <si>
    <t>RPDS.10.02.01-02-0011/16</t>
  </si>
  <si>
    <t>Gmina Miasto Oława</t>
  </si>
  <si>
    <t>Lepsza jakość oławskich "jedynek" - projekt edukacyjny w Szkole Podstawowej nr 1 i Gimnazjum nr 1 w Oławie</t>
  </si>
  <si>
    <t>20.</t>
  </si>
  <si>
    <t>RPDS.10.02.01-02-0047/16</t>
  </si>
  <si>
    <t>Gmina Wołów</t>
  </si>
  <si>
    <t>PC - Przedsiębiorczy i Cyfrowy uczeń w Wołowie</t>
  </si>
  <si>
    <t>21.</t>
  </si>
  <si>
    <t>RPDS.10.02.01-02-0048/16</t>
  </si>
  <si>
    <t>Fundacja Art Projekt</t>
  </si>
  <si>
    <t>Szkoły Marzeń w Gminie Nowogrodziec</t>
  </si>
  <si>
    <t>22.</t>
  </si>
  <si>
    <t>RPDS.10.02.01-02-0001/16</t>
  </si>
  <si>
    <t>Gmina Stronie Śląskie</t>
  </si>
  <si>
    <t>Edukacja na 5 w Gminie Stronie Śląskie</t>
  </si>
  <si>
    <t>23.</t>
  </si>
  <si>
    <t>RPDS.10.02.01-02-0071/16</t>
  </si>
  <si>
    <t>Gmina Ząbkowice Śląskie</t>
  </si>
  <si>
    <t>Rozwój zainteresowań i wyrownywanie dysproporcji edukacyjnych za pomocą pozalekcyjnych zajęć wśród wybranej grupy uczniów Szkoły Podstawowej nr 3 w Ząbkowicach Śląskich</t>
  </si>
  <si>
    <t>24.</t>
  </si>
  <si>
    <t>RPDS.10.02.01-02-0004/16</t>
  </si>
  <si>
    <t>Gmina Chojnów</t>
  </si>
  <si>
    <t>Zwiększenie edukacji w Szkołach Podstawowych w Krzywej, Budziwojowie, Okmianach</t>
  </si>
  <si>
    <t>25.</t>
  </si>
  <si>
    <t>RPDS.10.02.01-02-0063/16</t>
  </si>
  <si>
    <t>Fundacja Pomaganie przez Wspieranie</t>
  </si>
  <si>
    <t>PROM (Punkt Rozwoju Osobistego Młodzieży) - Gimnazjalisto wypłyń na szerokie wody</t>
  </si>
  <si>
    <t>26.</t>
  </si>
  <si>
    <t>RPDS.10.02.01-02-0029/16</t>
  </si>
  <si>
    <t>Gmina Męcinka</t>
  </si>
  <si>
    <t>Szansa na sukces</t>
  </si>
  <si>
    <t>27.</t>
  </si>
  <si>
    <t>RPDS.10.02.04-IZ.00-02-056/16</t>
  </si>
  <si>
    <t>RPDS.10.02.04-02-0004/16</t>
  </si>
  <si>
    <t>Gmina Miejska Nowa Ruda</t>
  </si>
  <si>
    <t>BADACZ, MATEMATYK I LINGWISTA - NOWORUDZKI NOBLISTA: Partnerstwo lokalne w celu wspieramnia rozwoju kompetencji kluczowych uczniów/uczennic z 5 szkół Gminy Miejskiej Nowa Ruda oraz 2 szkół Powiatu Kłodzkiego</t>
  </si>
  <si>
    <t>28.</t>
  </si>
  <si>
    <t>Gmina Głuszyca</t>
  </si>
  <si>
    <t>GAR Oświaty - Głuszycka Akademia Rozwoju Oświaty</t>
  </si>
  <si>
    <t>29.</t>
  </si>
  <si>
    <t>RPDS.10.02.02-IZ.00-02-054/16</t>
  </si>
  <si>
    <t>RPDS.10.02.02-02-0015/16</t>
  </si>
  <si>
    <t>Fundacja Familijny Poznań</t>
  </si>
  <si>
    <t>Mały człowiek -  duże perspektywy</t>
  </si>
  <si>
    <t>30.</t>
  </si>
  <si>
    <t>RPDS.10.02.01-02-0030/16</t>
  </si>
  <si>
    <t>Prywatne Gimnazjum nr 3 z Oddziałami Przysposobiającymi do Pracy w Bolesławcu</t>
  </si>
  <si>
    <t>Zwiększenie jakości edukacji w Prywatnym Gimnazjum nr 3 z Oddziałami Przysposobiającymi do Pracy w Bolesławcu</t>
  </si>
  <si>
    <t>31.</t>
  </si>
  <si>
    <t>RPDS.10.02.01-02-0083/16</t>
  </si>
  <si>
    <t>Fundacja "Jagniątków"</t>
  </si>
  <si>
    <t>Gimnazjum Krotoszyce - Rozwój Wiedza Aktywność</t>
  </si>
  <si>
    <t>pozostawiono bez rozpatrzenia</t>
  </si>
  <si>
    <t>32.</t>
  </si>
  <si>
    <t>RPDS.10.02.01-02-0045/16</t>
  </si>
  <si>
    <t>Gmina Złoty Stok</t>
  </si>
  <si>
    <t>Z matematyką i językiem angielskim w przyszłość</t>
  </si>
  <si>
    <t>33.</t>
  </si>
  <si>
    <t>RPDS.10.02.01-02-0068/16</t>
  </si>
  <si>
    <t>Gmina Prusice</t>
  </si>
  <si>
    <t>Kreatywnie, twórczo i edukacyjnie w szkołach Gminy Prusice</t>
  </si>
  <si>
    <t>34.</t>
  </si>
  <si>
    <t>RPDS.10.02.04-02-0003/16</t>
  </si>
  <si>
    <t>Gmina Nowa Ruda</t>
  </si>
  <si>
    <t>Wiem, umiem, potrafię! -wzrost kompetencji kluczowych uczniów/uczennic z 5 szkół prowadzonych przez Gminę Nowa Ruda</t>
  </si>
  <si>
    <t>35.</t>
  </si>
  <si>
    <t>RPDS.09.02.02-IP.02-02-084/16</t>
  </si>
  <si>
    <t>RPDS.09.02.02-02-0008/16</t>
  </si>
  <si>
    <t>Szpital Specjalistyczny im. A.Falkiewicza we Wrocławiu</t>
  </si>
  <si>
    <t>Usługi asystenckie i opiekuńcze świadczone przy pomocy teleopieki przez Specjalistyczny Szpital im. A.Falkiewicza we Wrocławiu</t>
  </si>
  <si>
    <t>36.</t>
  </si>
  <si>
    <t>RPDS.10.02.04-02-0025/16</t>
  </si>
  <si>
    <t>Stowarzyszenie dla Rozwoju Zawodowego</t>
  </si>
  <si>
    <t>Inwestycja w przyszłość</t>
  </si>
  <si>
    <t>37.</t>
  </si>
  <si>
    <t>RPDS.10.02.04-02-0017/16</t>
  </si>
  <si>
    <t>Budujemy nowe jutro</t>
  </si>
  <si>
    <t>38.</t>
  </si>
  <si>
    <t>RPDS.10.02.03-IZ.00-02-055/16</t>
  </si>
  <si>
    <t>RPDS.10.02.03-02-0015/16</t>
  </si>
  <si>
    <t>Fundacja Jawor</t>
  </si>
  <si>
    <t>Moja szkoła- Moja przyszłość</t>
  </si>
  <si>
    <t>39.</t>
  </si>
  <si>
    <t>RPDS.10.02.02-02-0007/16</t>
  </si>
  <si>
    <t>Gmina Wrocław</t>
  </si>
  <si>
    <t>Matematyczne eksperymenty - poprawa jakości nauczania matematyki w szkołach podstawowych, gimnazjalnych i ponadgimnazjalnych na obszarze 9 gmin należących do ZIT WrOF</t>
  </si>
  <si>
    <t>40.</t>
  </si>
  <si>
    <t>RPDS.10.02.03-02-0016/16</t>
  </si>
  <si>
    <t>Gmina Miejska Złotoryja</t>
  </si>
  <si>
    <t>Wyrównywanie szans edukacyjnych w Złotoryi poprzez kompleksowąa poprawę warunków edukacyjnych w SP 1</t>
  </si>
  <si>
    <t>41.</t>
  </si>
  <si>
    <t>RPDS.10.02.03-02-0011/16</t>
  </si>
  <si>
    <t>Gmina  Stara Kamienica</t>
  </si>
  <si>
    <t>Uczymy dla przyszłości</t>
  </si>
  <si>
    <t>42.</t>
  </si>
  <si>
    <t>RPDS.10.04.01-IZ.00-02-057/16</t>
  </si>
  <si>
    <t>RPDS.10.04.01-02-0016/16</t>
  </si>
  <si>
    <t>Nowe oblicze szkolnictwa zawodowego w Powiecie Jaworskim</t>
  </si>
  <si>
    <t>43.</t>
  </si>
  <si>
    <t>RPDS.10.04.01-02-0009/16</t>
  </si>
  <si>
    <t>Gmina Miejska Lubin</t>
  </si>
  <si>
    <t>Wymogi Rynku Pracy Impulsem Zmian Kształcenia Zawodowego w Regionie</t>
  </si>
  <si>
    <t>44.</t>
  </si>
  <si>
    <t>RPDS.08.04.02-IP.02-02-018/15</t>
  </si>
  <si>
    <t>RPDS.08.04.02-02-0011/16</t>
  </si>
  <si>
    <t>Fundacja Aktywności Lokalnej</t>
  </si>
  <si>
    <t>MAM DZIECKO - PRACUJĘ. Wzmocnienie rodziców na rynku pracy w aglomeracji wrocławskiej</t>
  </si>
  <si>
    <t>45.</t>
  </si>
  <si>
    <t xml:space="preserve">RPDS.09.01.03-IP.02-02-010/15 </t>
  </si>
  <si>
    <t>RPDS.09.01.03-02-0002/15</t>
  </si>
  <si>
    <t>Miejski Ośrodek Pomocy Społecznej</t>
  </si>
  <si>
    <t>Postaw na siebie II</t>
  </si>
  <si>
    <t>46.</t>
  </si>
  <si>
    <t>RPDS.09.02.03-IP.02-02-085/16</t>
  </si>
  <si>
    <t>RPDS.09.02.03-02-0001/16</t>
  </si>
  <si>
    <t>"CERMED" Andrzejak Urszula</t>
  </si>
  <si>
    <t>USŁUGI OPIEKUŃCZE WARTE ZACHODU - wzrost jakości i dostępności usług opiekuńczych dla osób niepełnosprawnych z obszarów: miasta Jelenia Góra, Janowic Wielkich, Jeżowa Sudeckiego, Mysłakowic, Podgórzyna i Starej Kamienicy</t>
  </si>
  <si>
    <t>47.</t>
  </si>
  <si>
    <t>RPDS.10.02.02-02-0001/16</t>
  </si>
  <si>
    <t>Fundacja Impossible</t>
  </si>
  <si>
    <t>Uczniowie decydują</t>
  </si>
  <si>
    <t>48.</t>
  </si>
  <si>
    <t>RPDS.10.04.02-IZ.00-02-058/16</t>
  </si>
  <si>
    <t>RPDS.10.04.02-02-0012/16</t>
  </si>
  <si>
    <t>Zachodnia Izba Gospodarcza</t>
  </si>
  <si>
    <t>Kształcenie drogą ewaluacji dla potrzeb rynku pracy</t>
  </si>
  <si>
    <t>49.</t>
  </si>
  <si>
    <t xml:space="preserve">RPDS.08.03.00-IP.02-02-037/15 </t>
  </si>
  <si>
    <t>RPDS.08.03.00-02-0144/16</t>
  </si>
  <si>
    <t xml:space="preserve">Business School Hanna Polak,Marcin Polak Spółka Jawna </t>
  </si>
  <si>
    <t>OD POMYSŁU DO BIZNESU - program wspeirania przedsiębiorczości osób bez pracy po 30 roku życia</t>
  </si>
  <si>
    <t>uwzględniono</t>
  </si>
  <si>
    <t>umowa podpisana</t>
  </si>
  <si>
    <t>50.</t>
  </si>
  <si>
    <t>RPDS.10.04.02-02-0001/16</t>
  </si>
  <si>
    <t>Powiat Trzebnicki</t>
  </si>
  <si>
    <t>Kompetencje logistyczne kluczem do sukcesu zawodowego</t>
  </si>
  <si>
    <t>51.</t>
  </si>
  <si>
    <t>RPDS.08.03.00-02-0135/16</t>
  </si>
  <si>
    <t>Polska Izba Młodych Przedsiębiorców</t>
  </si>
  <si>
    <t>Mentor 2.0</t>
  </si>
  <si>
    <t>52.</t>
  </si>
  <si>
    <t>RPDS.08.03.00-02-0023/16</t>
  </si>
  <si>
    <t>Fundacja Partycypacji Społecznej</t>
  </si>
  <si>
    <t>SUKCES JEST KOBIETĄ</t>
  </si>
  <si>
    <t>53.</t>
  </si>
  <si>
    <t>RPDS.08.03.00-IP.02-02-037/15</t>
  </si>
  <si>
    <t>RPDS.08.03.00-02-0113/16</t>
  </si>
  <si>
    <t>Centrum Wspierania Biznesu Europa</t>
  </si>
  <si>
    <t>Własny biznes - własna przyszłość</t>
  </si>
  <si>
    <t>54.</t>
  </si>
  <si>
    <t>RPDS.08.03.00-02-0100/16</t>
  </si>
  <si>
    <t>Petra Consulting Sylwia Petryna</t>
  </si>
  <si>
    <t>Biznes bez granic</t>
  </si>
  <si>
    <t>55.</t>
  </si>
  <si>
    <t>RPDS.08.06.00-IZ.00-02-121/16</t>
  </si>
  <si>
    <t>RPDS.08.06.00-02-0003/16</t>
  </si>
  <si>
    <t>Dolnośląska Agencja Rozwoju Regionalnego S.A.</t>
  </si>
  <si>
    <t>"Dolnośląski Operator Systemu Finasowania Usług Rozwojowych"</t>
  </si>
  <si>
    <t>56.</t>
  </si>
  <si>
    <t>RPDS.08.03.00-02-0017/16</t>
  </si>
  <si>
    <t>Agencja Rozwoju Społecznego</t>
  </si>
  <si>
    <t>Własna firma inwestycją w sukces</t>
  </si>
  <si>
    <t>57.</t>
  </si>
  <si>
    <t>RPDS.10.02.02-02-0002/16</t>
  </si>
  <si>
    <t>Miasto Oleśnica</t>
  </si>
  <si>
    <t>"E-OŚWIATA - program przyjaznej gminy - element projektu E-MIASTO dla Mista Oleśnicy - etap II"</t>
  </si>
  <si>
    <t>58.</t>
  </si>
  <si>
    <t>RPDS.08.03.00-02-0136/16</t>
  </si>
  <si>
    <t>Stowarzyszenie Euro - Concert</t>
  </si>
  <si>
    <t>"Szansa na sukces" - kompleksowy program wsparcia samozatrudnienia.</t>
  </si>
  <si>
    <t>59.</t>
  </si>
  <si>
    <t>RPDS.10.02.03-02-0013/16</t>
  </si>
  <si>
    <t>Fundacja ADAGIO</t>
  </si>
  <si>
    <t>"Wiem, potrafię, rozumiem - zbudujemy lepsze jutro już dzisiaj"</t>
  </si>
  <si>
    <t>60.</t>
  </si>
  <si>
    <t>RPDS.10.02.02-02-0008/16</t>
  </si>
  <si>
    <t>FUNDACJA PROMATHEMATICA</t>
  </si>
  <si>
    <t>Zakodowany świat - nauka programowania z wykorzystaniem robotów edukacyjnych</t>
  </si>
  <si>
    <t>61.</t>
  </si>
  <si>
    <t>RPDS.10.02.02-02-0012/16</t>
  </si>
  <si>
    <t>"Szkoły Mqarzeń w Gminie Długołęka"</t>
  </si>
  <si>
    <t>62.</t>
  </si>
  <si>
    <t>RPDS.08.03.00-02-0134/16</t>
  </si>
  <si>
    <t>Politechnika Wrocławska - Studium Nauk Humanistycznych i Społecznych</t>
  </si>
  <si>
    <t>W biznesie jestem SMART - projekt dla kobiet bezrobotnych i biernych zawodowo, które chcą złożyć własną działalność gospodarczą z wykorzystaniem technologii ICT"</t>
  </si>
  <si>
    <t>63.</t>
  </si>
  <si>
    <t>RPDS.08.03.00-02-0012/16</t>
  </si>
  <si>
    <t>NAVIGATOR INTERNATIONAL Sp. z o.o.,</t>
  </si>
  <si>
    <t>Od IDEI do SUKCESU</t>
  </si>
  <si>
    <t>Protest został wycofay</t>
  </si>
  <si>
    <t>64.</t>
  </si>
  <si>
    <t>RPDS.09.01.03-IP.00-02-069/16</t>
  </si>
  <si>
    <t>RPDS.09.01.03-02-0005/16</t>
  </si>
  <si>
    <t>Polski Związek Niewidomych Okręg Dolnośląski</t>
  </si>
  <si>
    <t>Wyjdż pewnie do ludzi - wsparcie potencjału społeczno-zawodowego oraz integracja osób niewidomych i słabowidzących z Województwa dolnośląskiego na obszarze ZIT AJ</t>
  </si>
  <si>
    <t>65.</t>
  </si>
  <si>
    <t>RPDS.09.01.03-02-0004/16</t>
  </si>
  <si>
    <t>Klub Integracji Społecznej Jelonek</t>
  </si>
  <si>
    <t>66.</t>
  </si>
  <si>
    <t>RPDS.09.01.03-02-0002/16</t>
  </si>
  <si>
    <t>Fundacja "Optimo Modo"</t>
  </si>
  <si>
    <t>Integracja społeczno-zawodowa mieszkańców gmin: Piechowice, Szklarska Poręba, Podgórzyn i Stara Kamienica</t>
  </si>
  <si>
    <t>67.</t>
  </si>
  <si>
    <t>RPDS.08.03.00-IP.00-02-037/16</t>
  </si>
  <si>
    <t>RPDS.08.03.00-02-0092/16</t>
  </si>
  <si>
    <t>Humaneo</t>
  </si>
  <si>
    <t>"Własna firma - Twój sukces"</t>
  </si>
  <si>
    <t>68.</t>
  </si>
  <si>
    <t>RPDS.10.02.02-02-0018/16</t>
  </si>
  <si>
    <t>Fundacja Eudajmonia</t>
  </si>
  <si>
    <t>Rozwój szansa na przyszłość</t>
  </si>
  <si>
    <t>69.</t>
  </si>
  <si>
    <t>RPDS.10.02.02-02-0017/16</t>
  </si>
  <si>
    <t>"Szkolne laboratorium innowacji i kreatywności"</t>
  </si>
  <si>
    <t>70.</t>
  </si>
  <si>
    <t>RPDS.10.01.01-IZ.00-02-116/16</t>
  </si>
  <si>
    <t>RPDS.10.01.01-02-0026/16</t>
  </si>
  <si>
    <t>"Yria" spółka. z o.o.</t>
  </si>
  <si>
    <t>Bajkowe przedszkole w Kłodzku</t>
  </si>
  <si>
    <t>71.</t>
  </si>
  <si>
    <t>RPDS.08.03.00-02-0116/16</t>
  </si>
  <si>
    <t>InterActive Agencja Komunikacji Marketingowej</t>
  </si>
  <si>
    <t>72.</t>
  </si>
  <si>
    <t>RPDS.10.01.02-IZ.00-02-117/16</t>
  </si>
  <si>
    <t>RPDS.10.01.02-02-0009/16</t>
  </si>
  <si>
    <t>VT Spółka z o.o.</t>
  </si>
  <si>
    <t>Równe przedszkole. Integracyjny Oddział Montessori Przedszkola Smerfowa Załoga</t>
  </si>
  <si>
    <t>73.</t>
  </si>
  <si>
    <t>RPDS.08.03.00-02-0093/16</t>
  </si>
  <si>
    <t>Na miarę potrzeb</t>
  </si>
  <si>
    <t>Podpisana umowa</t>
  </si>
  <si>
    <t>74.</t>
  </si>
  <si>
    <t>RPDS.09.01.01-IP.02-02-008/15</t>
  </si>
  <si>
    <t>RPDS.09.01.01-02-0042/16</t>
  </si>
  <si>
    <t>Gmina Chojnów/Gminny Ośrodek Pomocy Społecznej w Chojnowie</t>
  </si>
  <si>
    <t>Daj sobie szansę</t>
  </si>
  <si>
    <t>75.</t>
  </si>
  <si>
    <t>RPDS.09.01.01-02-0032/16</t>
  </si>
  <si>
    <t>Powiat Złotoryjski/Powiatowe Centrum Pomocy Rodzinie w Złotoryi</t>
  </si>
  <si>
    <t>Aktywna integracja w powiecie złotoryjskim</t>
  </si>
  <si>
    <t>76.</t>
  </si>
  <si>
    <t>RPDS.10.04.01-02-0007/16</t>
  </si>
  <si>
    <t>Powiat Legnicki</t>
  </si>
  <si>
    <t>Rozwój edukacji zawodowej odpowiedzią na potrzeby rynku pracy</t>
  </si>
  <si>
    <t>77.</t>
  </si>
  <si>
    <t>RPDS.10.01.01-02-0018/16</t>
  </si>
  <si>
    <t>AT Spólka z o.o.</t>
  </si>
  <si>
    <t>Kangurek Otwarte Przedszkole Montessori</t>
  </si>
  <si>
    <t>78.</t>
  </si>
  <si>
    <t>RPDS.08.03.00-02-0038/16</t>
  </si>
  <si>
    <t>MCS Sp. z o.o. sp. komandytowa</t>
  </si>
  <si>
    <t>Twoja szansa to Twój BIZNES. Dotacje na rozpoczęcie działalności gospodarczej dla osó od 30 roku życia, bez pracy, z terenu powiatów o najwyższej stopie berobocia i najniższym wskaźniku przedsiębiorczości w woj. dolnoślaskim</t>
  </si>
  <si>
    <t>79.</t>
  </si>
  <si>
    <t>RPDS.08.03.00-02-0172/16</t>
  </si>
  <si>
    <t>Fundacja IMAGO</t>
  </si>
  <si>
    <t>KAPITALNY BIZNES!</t>
  </si>
  <si>
    <t>Ocena negatywna - brak środków</t>
  </si>
  <si>
    <t>80.</t>
  </si>
  <si>
    <t>RPDS.10.01.02-02-0027/16</t>
  </si>
  <si>
    <t>Gmina Wisznia Mała</t>
  </si>
  <si>
    <t>Wszechstronny rozwój dzieci w Zespole Szkolno-Przedszkolnym w Wiszni Małej</t>
  </si>
  <si>
    <t xml:space="preserve"> uwzględniono</t>
  </si>
  <si>
    <t>uwz. Protest od oceny formalnej-negatywny na ocenie merytorycznej</t>
  </si>
  <si>
    <t>81.</t>
  </si>
  <si>
    <t>RPDS.09.01.01-02-0038/16</t>
  </si>
  <si>
    <t>Powiat Legnicki/ Powiatowe Centrum Pomocy Rodzinie w Legnicy</t>
  </si>
  <si>
    <t>Wsparcie dla aktywnej integracji w powiecie legnickim</t>
  </si>
  <si>
    <t>82.</t>
  </si>
  <si>
    <t>RPDS.08.03.00-02-0164/16</t>
  </si>
  <si>
    <t>Akademickie Inkubatory Przedsiębiorczości</t>
  </si>
  <si>
    <t>Przedsiębiorczość kluczem sukcesu</t>
  </si>
  <si>
    <t>83.</t>
  </si>
  <si>
    <t>RPDS.09.01.01-02-0050/16</t>
  </si>
  <si>
    <t>Gmina Bystrzyca Kłodzka/ Ośrodek Pomocy Społecznej w Bystrzycy Kłodzkiej</t>
  </si>
  <si>
    <t>Nowy zawód- nowe możliwości</t>
  </si>
  <si>
    <t>84.</t>
  </si>
  <si>
    <t>RPDS.10.04.01-02-0006/16</t>
  </si>
  <si>
    <t>A&amp;B Centrum Aktywności Agata Kwaśniak - Szumlakowska</t>
  </si>
  <si>
    <t>Ambasadorzy Dobrych Praktyk Branży Turystyczno-Hotelarsko-Gastronomicznej</t>
  </si>
  <si>
    <t>85.</t>
  </si>
  <si>
    <t>RPDS.10.02.01-02-0058/16</t>
  </si>
  <si>
    <t>Gmina Wińsko</t>
  </si>
  <si>
    <t>Rozwój kompetencji kluczowych i cyfrowych uczniów i nauczycieli gminy Wińsko</t>
  </si>
  <si>
    <t>86.</t>
  </si>
  <si>
    <t>RPDS.10.01.02-02-0015/16</t>
  </si>
  <si>
    <t>Punkt Przedszkolny ALTO</t>
  </si>
  <si>
    <t>Wysoka jakość edukacji przedszkolenuj w Przedszkolu Integracyjnym ALTUŚ</t>
  </si>
  <si>
    <t>wniosek odpadł na ocenie formalnej</t>
  </si>
  <si>
    <t>87.</t>
  </si>
  <si>
    <t>RPDS.10.04.01-02-0001/16</t>
  </si>
  <si>
    <t>Starostwo Powiatowe w Polkowicach</t>
  </si>
  <si>
    <t>"Praktycznie to umiem" - przygotowanie zawodowe uczniów do potrzeb rynku pracy</t>
  </si>
  <si>
    <t>88.</t>
  </si>
  <si>
    <t>RPDS.10.02.01-02-0057/16</t>
  </si>
  <si>
    <t>Gmina Osiecznica</t>
  </si>
  <si>
    <t>Kompetencje kluczowe - kluczem do sukcesu uczniów i uczennic Gminy Osiecznica</t>
  </si>
  <si>
    <t>89.</t>
  </si>
  <si>
    <t>RPDS.10.02.01-02-0039/16</t>
  </si>
  <si>
    <t>Gmina Kudowa-Zdrój</t>
  </si>
  <si>
    <t>Eksperymentalne nauczanie - kluczem do wiedzy: wspieranie rozwoju kompetencji kluczowych uczniów/uczennic z Liceum Ogólnokształcącego im. Józefa Lompy w Kudowie Zdroju</t>
  </si>
  <si>
    <t>90.</t>
  </si>
  <si>
    <t>RPDS.08.03.00-02-0152/16</t>
  </si>
  <si>
    <t>Fundacja Manufaktura Inicjatyw</t>
  </si>
  <si>
    <t>Start w biznesie - aktywizacja przez samozatrudnienie</t>
  </si>
  <si>
    <t>91.</t>
  </si>
  <si>
    <t>RPDS.09.01.01-02-0036/16</t>
  </si>
  <si>
    <t>Powiat Polkowicki/ Powiatowe Centrum Pomocy Rodzinie w Polkowicach</t>
  </si>
  <si>
    <t>Aktywni - Zintegrowani!</t>
  </si>
  <si>
    <t>92.</t>
  </si>
  <si>
    <t>RPDS.10.04.01-02-0011/16</t>
  </si>
  <si>
    <t>Fundacja "Health&amp;Education" Centrum KształceniaZawodowego</t>
  </si>
  <si>
    <t>HIPOKRATES - i Ty możesz być mistrzem</t>
  </si>
  <si>
    <t>93.</t>
  </si>
  <si>
    <t>RPDS.10.02.01-02-0065/16</t>
  </si>
  <si>
    <t>Fundacja Rodzinna Stacja</t>
  </si>
  <si>
    <t>Wiem, umiem, rozumiem</t>
  </si>
  <si>
    <t>94.</t>
  </si>
  <si>
    <t>Gmina Kamienna Góra</t>
  </si>
  <si>
    <t>Wsparcie Edukacji Szkolnej i Gimnazjalnej w Gminie Kamienna Góra</t>
  </si>
  <si>
    <t>95.</t>
  </si>
  <si>
    <t>RPDS.10.02.04-02-0015/16</t>
  </si>
  <si>
    <t>Fundacja Merkury</t>
  </si>
  <si>
    <t>Wysoka jakość edukacji w boguszowskich szkołach</t>
  </si>
  <si>
    <t>96.</t>
  </si>
  <si>
    <t>RPDS.10.02.04-02-0016/16</t>
  </si>
  <si>
    <t>Poprawa jakości edukacji w wałbrzyskich szkołach</t>
  </si>
  <si>
    <t>97.</t>
  </si>
  <si>
    <t>RPDS.10.02.01-02-0036/16</t>
  </si>
  <si>
    <t>Fundacja: Instytuct Rozwoju Edukacji i Przedsiębiorczości</t>
  </si>
  <si>
    <t xml:space="preserve">Szkoły sukcesu </t>
  </si>
  <si>
    <t>98.</t>
  </si>
  <si>
    <t>RPDS.10.02.04-02-0007/16</t>
  </si>
  <si>
    <t>Dolnośląski Ośrodek Doskonalenia Zawodowego</t>
  </si>
  <si>
    <t>Bystrzaki-twórczy, aktywny, komunikatywny uczeń i nauczyciel pracują razem</t>
  </si>
  <si>
    <t>99.</t>
  </si>
  <si>
    <t>RPDS.10.01.03-IZ.00-02-118/16</t>
  </si>
  <si>
    <t>RPDS.10.01.03-02-0002/16</t>
  </si>
  <si>
    <t>Kraina Smyka Krzysztof Bajer</t>
  </si>
  <si>
    <t>Miejsce stworzone z myślą o Twoim dziecku</t>
  </si>
  <si>
    <t>100.</t>
  </si>
  <si>
    <t>RPDS.10.02.04-02-0022/16</t>
  </si>
  <si>
    <t>Fundacja "Krzyżowa" dla Porozumienia Europejskiego</t>
  </si>
  <si>
    <t>meLigi MłodychMistrzów - progrmamy rozwojowe świdnickich szkół</t>
  </si>
  <si>
    <t>101.</t>
  </si>
  <si>
    <t>RPDS.10.04.01-IZ.00-02-137/16</t>
  </si>
  <si>
    <t>RPDS.10.04.01-02-0053/16</t>
  </si>
  <si>
    <t>Łukasz Klósak "Grabowskie Centrum Ratownicze"</t>
  </si>
  <si>
    <t>Nowa wiedza i umiejętności inwestycją w przyszłość</t>
  </si>
  <si>
    <t>102.</t>
  </si>
  <si>
    <t>RPDS.10.03.00-IZ.00-02-120/16</t>
  </si>
  <si>
    <t>RPDS.10.03.00-02-0371/16</t>
  </si>
  <si>
    <t>ProContract Magdalena Stróżyk</t>
  </si>
  <si>
    <t>Z językami po awans</t>
  </si>
  <si>
    <t>103.</t>
  </si>
  <si>
    <t>RPDS.10.03.00-02-0370/16</t>
  </si>
  <si>
    <t>Szkoła Języków Obcych Lektor Wiesława Myszkowska, Roman Myszkoweki</t>
  </si>
  <si>
    <t>Angielski - Twoja szansa na zawodowy rozwój</t>
  </si>
  <si>
    <t>104.</t>
  </si>
  <si>
    <t>RPDS.10.02.04-02-0012/16</t>
  </si>
  <si>
    <t>Przez eksperyment do wiedzy</t>
  </si>
  <si>
    <t>105.</t>
  </si>
  <si>
    <t>RPDS.08.03.00-02-0040/16</t>
  </si>
  <si>
    <t>BWRz. Sp. z o.o.</t>
  </si>
  <si>
    <t>Szansa na biznes</t>
  </si>
  <si>
    <t>106.</t>
  </si>
  <si>
    <t>RPDS.10.04.03-IZ.00-02-059/16</t>
  </si>
  <si>
    <t>RPDS.10.04.03-02-0003/16</t>
  </si>
  <si>
    <t>Nowoczesne technologie w kształceniu zawodowym na terenie Miasta Jelenia Góra</t>
  </si>
  <si>
    <t>107.</t>
  </si>
  <si>
    <t>RPDS.08.02.00-IP.02-02-007/15</t>
  </si>
  <si>
    <t>RPDS.08.02.00-02-0107/16</t>
  </si>
  <si>
    <t>Certes sp. z o.o.</t>
  </si>
  <si>
    <t>"Dolnośląski Acelerator Aktywizacji Zawodowej"</t>
  </si>
  <si>
    <t>108.</t>
  </si>
  <si>
    <t>RPDS.10.04.04-IZ.00-02-140/16</t>
  </si>
  <si>
    <t>RPDS.10.04.04-02-0017/16</t>
  </si>
  <si>
    <t>Fundacja Edukacji Europejskiej</t>
  </si>
  <si>
    <t>"Wałbrzyska Akademia Kształcenia Zawodowego - kształcenie oraz doradztwo edukacyjno-zawodowego dla osób dorosłych"</t>
  </si>
  <si>
    <t>109.</t>
  </si>
  <si>
    <t>RPDS.10.04.03-02-0004/16</t>
  </si>
  <si>
    <t>Grupa JMP sp. Zoo sp. K.</t>
  </si>
  <si>
    <t>"Zwiększenie szans na zatrudnienie uczniów/uczennic i kadry zawodu szkół w Mirsku i Lubomierzu"</t>
  </si>
  <si>
    <t>110.</t>
  </si>
  <si>
    <t>RPDS.10.04.01-02-0034/16</t>
  </si>
  <si>
    <t>Teresa Konarska</t>
  </si>
  <si>
    <t>"Nauka inwestucją w siebie"</t>
  </si>
  <si>
    <t>111.</t>
  </si>
  <si>
    <t>RPDS.10.03.00-02-0428/16</t>
  </si>
  <si>
    <t xml:space="preserve">Zakład Rozwoju Zawodowego </t>
  </si>
  <si>
    <t>"Dojrzali wszechstronni"</t>
  </si>
  <si>
    <t>112.</t>
  </si>
  <si>
    <t>RPDS.10.04.04-IZ.00-02-060/16</t>
  </si>
  <si>
    <t>RPDS.10.04.04-02-0001/16</t>
  </si>
  <si>
    <t>Oddział Terenowy Stowarzyszenia "Wolna Przedsiębiorczość"</t>
  </si>
  <si>
    <t>Nowoczesne technologie inteligentnego budownictwa</t>
  </si>
  <si>
    <t>113.</t>
  </si>
  <si>
    <t>RPDS.10.03.00-02-0191/16</t>
  </si>
  <si>
    <t>Lingua Viva Małgorzata Zielińska</t>
  </si>
  <si>
    <t>Sukces zawodowy z językami obcymi</t>
  </si>
  <si>
    <t>114.</t>
  </si>
  <si>
    <t>RPDS.08.04.04-IP.02-02-020/15</t>
  </si>
  <si>
    <t>RPDS.08.04.04-02-0004/16</t>
  </si>
  <si>
    <t>Global Service M&amp;A Monika Krawczyk-Rudnicka</t>
  </si>
  <si>
    <t>Aktywizacja zawodowa oraz tworzenie nowych miejsc w żłobkach szansą na godzenie życia zawodowego i prywatnego rodziców oraz opiekunów prawnych dzieci do lat 3</t>
  </si>
  <si>
    <t>115.</t>
  </si>
  <si>
    <t>RPDS.10.03.00-02-0017/16</t>
  </si>
  <si>
    <t>Fundacja Skrzydła</t>
  </si>
  <si>
    <t>e-Kompetencje</t>
  </si>
  <si>
    <t>116.</t>
  </si>
  <si>
    <t>RPDS.10.03.00-02-0039/16</t>
  </si>
  <si>
    <t>CONTRA Kamila Kochaniewska</t>
  </si>
  <si>
    <t>Sekret sukcesu - nauka języka obcego i komputera bez stresu</t>
  </si>
  <si>
    <t>117.</t>
  </si>
  <si>
    <t>RPDS.10.03.00-02-0434/16</t>
  </si>
  <si>
    <t>BATTRE Małgorzata Kaczmarek</t>
  </si>
  <si>
    <t>Nowa era języków obcych i komputera II</t>
  </si>
  <si>
    <t>118.</t>
  </si>
  <si>
    <t>RPDS.10.03.00-02-0065/16</t>
  </si>
  <si>
    <t>AM Centrum Jezykowe</t>
  </si>
  <si>
    <t>Dolnośląska Operacja Sukcesu - Jezyk bez granic - Rozwój znajmomosci języków obcych mieszkańców Wrocławia i okolic w wieku 50+ oraz osób o niższych kwalifikacjach</t>
  </si>
  <si>
    <t>119.</t>
  </si>
  <si>
    <t>RPDS.10.04.03-IZ.00-02-139/16</t>
  </si>
  <si>
    <t>RPDS.10.04.03-02-0008/16</t>
  </si>
  <si>
    <t>Fundacja Krzyżowa</t>
  </si>
  <si>
    <t>"Kształcę się bo chcę"-umożliwienie podniesienia kwalifikacji zawodowych i dostarczenie usług doradztwa edukacyjnego-zawodowego mieszkańców Aglomeracji Jeleniogórskiej</t>
  </si>
  <si>
    <t>120.</t>
  </si>
  <si>
    <t>RPDS.10.03.00-02-0284/16</t>
  </si>
  <si>
    <t>Ultimate Language Center</t>
  </si>
  <si>
    <t xml:space="preserve">Język angielski Twoją szansą rozwoju! </t>
  </si>
  <si>
    <t>121.</t>
  </si>
  <si>
    <t>RPDS.10.03.00-02-0117/16</t>
  </si>
  <si>
    <t>Idea Centrum Językowe</t>
  </si>
  <si>
    <t>Bez barier</t>
  </si>
  <si>
    <t>122.</t>
  </si>
  <si>
    <t>RPDS.10.01.01-02-0020/16</t>
  </si>
  <si>
    <t>Fundacja Partnerstwo Jadwiga</t>
  </si>
  <si>
    <t>Upowszechnienie edukacji przedszkolnej w Punkcie Przedszkolnym "Tęczowy Pałac" w Dobroszycach- zajęcia ogólnorozwojowe i dodatkowe dla 30 przedszkolaków wraz z utworzeniem 5 dodatkowych miejsc, w tym dla dzieci z niepełnosprawnościami</t>
  </si>
  <si>
    <t>123.</t>
  </si>
  <si>
    <t>RPDS.10.03.00-02-0152/16</t>
  </si>
  <si>
    <t>Ewa Dymek PROGRES</t>
  </si>
  <si>
    <t>Nowe kwalifikacje, nowa szansa</t>
  </si>
  <si>
    <t>124.</t>
  </si>
  <si>
    <t>RPDS.10.03.00-02-0438/16</t>
  </si>
  <si>
    <t>Ewa Sadowska Akcent "Europe"</t>
  </si>
  <si>
    <t>Otwarcu na jutro</t>
  </si>
  <si>
    <t>125.</t>
  </si>
  <si>
    <t>RPDS.10.03.00-02-0104/16</t>
  </si>
  <si>
    <t>Cityschool s.c. Paweł Kędzierski, Piotr Kossowski</t>
  </si>
  <si>
    <t>Nowe kompetencje z TIK i j. angielskiego dla osób o niskich kwalifikacjach lub powyżej 50 rż.</t>
  </si>
  <si>
    <t>126.</t>
  </si>
  <si>
    <t>RPDS.08.02.00-02-0181/16</t>
  </si>
  <si>
    <t>Fundacja Rozwoju Obywatelskiego</t>
  </si>
  <si>
    <t>"Kwalifikacje zgodne z potrzebami rynku pracy szansa na zatrudnienie!" Kompleksowy program aktywizacji zawodowej 30 mieszkańców woj.. Dolnośląskiego znajdujących się w najtrudniejszej sytuacji na rynku pracy</t>
  </si>
  <si>
    <t>127.</t>
  </si>
  <si>
    <t>RPDS.10.03.00-02-0131/16</t>
  </si>
  <si>
    <t>Mariusz Chamnczyński  Fundacja Studium in Innovatio</t>
  </si>
  <si>
    <t>Wykwalifikowani i gotowi do pracy – szkolenia TIK dla osób z powiatu dzierżoniowskiego</t>
  </si>
  <si>
    <t>128.</t>
  </si>
  <si>
    <t>RPDS.10.03.00-02-0212/16</t>
  </si>
  <si>
    <t xml:space="preserve">Centrum Nauki W&amp;W </t>
  </si>
  <si>
    <t>Wczoraj polski-heute Deutsch-tomorrow English</t>
  </si>
  <si>
    <t>129.</t>
  </si>
  <si>
    <t>RPDS.08.02.00-02-0112/16</t>
  </si>
  <si>
    <t>Wyższa Szkoła Handlowa we Wrocławiu</t>
  </si>
  <si>
    <t>Kwalifikacja drogą do zatrudnienia</t>
  </si>
  <si>
    <t>130.</t>
  </si>
  <si>
    <t>RPDS.10.03.00-02-0277/16</t>
  </si>
  <si>
    <t>Krzysztof Pawlikowski - Supersonic</t>
  </si>
  <si>
    <t>Komputer na tak! Szkolenia ICT dla osób qw wieku 50+ oraz osób o niskich kwalifikacjach zakończone egzaminem</t>
  </si>
  <si>
    <t>131.</t>
  </si>
  <si>
    <t>RPDS.08.02.00-02-0039/16</t>
  </si>
  <si>
    <t>Stowarsyzszenie Rozwoju Przedsiębiorczości</t>
  </si>
  <si>
    <t>Kobieta aktywna na rynku pracy ro JA!</t>
  </si>
  <si>
    <t>132.</t>
  </si>
  <si>
    <t>RPDS.10.03.00-02-0204/16</t>
  </si>
  <si>
    <t xml:space="preserve">DUO SFERA SP. ZO.O. </t>
  </si>
  <si>
    <t>Era komputera  dla babci i dziadka</t>
  </si>
  <si>
    <t>133.</t>
  </si>
  <si>
    <t>RPDS.10.03.00-02-0203/16</t>
  </si>
  <si>
    <t xml:space="preserve">Grupa Clue Michał Wawrzyniak </t>
  </si>
  <si>
    <t>E-dziadkowie-ICT dla pokoleń</t>
  </si>
  <si>
    <t>134.</t>
  </si>
  <si>
    <t>RPDS.08.02.00-02-0177/16</t>
  </si>
  <si>
    <t>Europejski Fundusz Hipoteczny OSTOJA Sp.z o.o.</t>
  </si>
  <si>
    <t>Kompetencje i kwalifikacje zawodowe szansą wzrostu pozycji na rynku pracy osób bezrobotnych i biernych zawodowo, w tym osób niepełnosprawnych, powiatu wałbrzyskiego ziemskiego województwa Dolnośląskiego</t>
  </si>
  <si>
    <t>135.</t>
  </si>
  <si>
    <t>RPDS.08.02.00-02-0222/16</t>
  </si>
  <si>
    <t>Wrocławski Instutut Biznesu i Edukacji WIBE sp. z o.o.</t>
  </si>
  <si>
    <t>Indywidualne wsparcei doradcze i wysokiej jakości szkolenia zawodowe dla osób</t>
  </si>
  <si>
    <t>136.</t>
  </si>
  <si>
    <t>RPDS.08.02.00-02-0198/16</t>
  </si>
  <si>
    <t>Fundacja Incept</t>
  </si>
  <si>
    <t>Zatrudnienie autostradą do sukcesu</t>
  </si>
  <si>
    <t>137.</t>
  </si>
  <si>
    <t>RPDS.08.02.00-02-0128/16</t>
  </si>
  <si>
    <t>CARPATHIA CONSULTING GROUP</t>
  </si>
  <si>
    <t>Kobiety na start!</t>
  </si>
  <si>
    <t>138.</t>
  </si>
  <si>
    <t>RPDS.08.02.00-02-0176/16</t>
  </si>
  <si>
    <t>Fundacja Rozwoju Regionów</t>
  </si>
  <si>
    <t>Koło ratunkowe - kompleksowy program aktywizacji zawodowej osób pozostających bez pracy z Dolnego Ślaska</t>
  </si>
  <si>
    <t>139.</t>
  </si>
  <si>
    <t>RPDS.08.02.00-02-0053/16</t>
  </si>
  <si>
    <t>FUNDACJA "WSPÓLNIE LEPIEJ"</t>
  </si>
  <si>
    <t>Po-Moc w zatrudnieniu</t>
  </si>
  <si>
    <t>140.</t>
  </si>
  <si>
    <t>RPDS.08.04.02-02-0009/16</t>
  </si>
  <si>
    <t>Gmina Wisznia Mała/ Gminny Ośrodek Pomocy Społecznej</t>
  </si>
  <si>
    <t>Utworzenie na ternie Gminy Wisznia Mała miejsc opieki nad dziećmi w wieku do lat 3, które przyczyni się do zwiększenia zatrudnienia wśród kobiet opiekujących się dziećmi w tym wieku</t>
  </si>
  <si>
    <t>141.</t>
  </si>
  <si>
    <t>RPDS.08.02.00-02-0167/16</t>
  </si>
  <si>
    <t>J&amp;P Moritz Consulting Group Jacek Poproch</t>
  </si>
  <si>
    <t>DOLNOŚLĄSCY ZAWODOWCY</t>
  </si>
  <si>
    <t>142.</t>
  </si>
  <si>
    <t>RPDS.10.03.00-02-0103/16</t>
  </si>
  <si>
    <t>"PRETENDER" Adrian Wronka</t>
  </si>
  <si>
    <t>Kurs języka angielskiego dla początkujących</t>
  </si>
  <si>
    <t>143.</t>
  </si>
  <si>
    <t>RPDS.08.02.00-02-0223/16</t>
  </si>
  <si>
    <t>Fundacja Aktywnych Inicjatyw Rozwoju</t>
  </si>
  <si>
    <t>NOWA PERSPEKTYWA</t>
  </si>
  <si>
    <t>144.</t>
  </si>
  <si>
    <t>RPDS.10.04.04-02-0019/16</t>
  </si>
  <si>
    <t>TEB Edukacja Sp. z o.o.</t>
  </si>
  <si>
    <t>Kwalifikacyjne Kursy Zawodowe, które dają pracę na terenie ZIT AW</t>
  </si>
  <si>
    <t>145.</t>
  </si>
  <si>
    <t>RPDS.10.03.00-02-0031/16</t>
  </si>
  <si>
    <t>FUNDACJA "NASZE LEPSZE JUTRO"</t>
  </si>
  <si>
    <t>Szansa na przyszłość</t>
  </si>
  <si>
    <t>146.</t>
  </si>
  <si>
    <t>RPDS.10.04.04-02-0020/16</t>
  </si>
  <si>
    <t>CENTRUM SZKOLEŃ MIKO MICHAŁ KOWALCZYK</t>
  </si>
  <si>
    <t>Kursy zawodowe - szansą dla Ciebie!</t>
  </si>
  <si>
    <t>147.</t>
  </si>
  <si>
    <t>RPDS.10.04.03-02-0010/16</t>
  </si>
  <si>
    <t>Kwalifikacyjne Kursy Zawodowe, które dają pracę na terenie ZIT AJ</t>
  </si>
  <si>
    <t>148.</t>
  </si>
  <si>
    <t>RPDS.10.03.00-02-0019/16</t>
  </si>
  <si>
    <t>Advance Ewelina Podziomek</t>
  </si>
  <si>
    <t>Akademia języków obcych</t>
  </si>
  <si>
    <t>149.</t>
  </si>
  <si>
    <t>RPDS.10.03.00-02-0327/16</t>
  </si>
  <si>
    <t>TEKSTura edytorstwo, typografia, dtp Maria Narewska</t>
  </si>
  <si>
    <t>Komputer i język - kompetencje XX! wieku</t>
  </si>
  <si>
    <t>150.</t>
  </si>
  <si>
    <t>RPDS.10.04.02-IZ.00-02-138/16</t>
  </si>
  <si>
    <t>RPDS.10.04.02-02-0017/16</t>
  </si>
  <si>
    <t>Zawód w zasięgu ręki - kursy zawodowe w TEB Edukacja we Wrocławiu</t>
  </si>
  <si>
    <t>151.</t>
  </si>
  <si>
    <t>RPDS.10.04.01-02-0032/16</t>
  </si>
  <si>
    <t>Faber - Centrum Szkoleniowe we Wrocławiu</t>
  </si>
  <si>
    <t>Nowe kwalifikacje - większe szanse na rynku pracy</t>
  </si>
  <si>
    <t>152.</t>
  </si>
  <si>
    <t>RPDS.10.03.00-02-0290/16</t>
  </si>
  <si>
    <t>Lean Tech Robert Markowiak</t>
  </si>
  <si>
    <t>Zdolny Ślązak zna języki obce</t>
  </si>
  <si>
    <t>153.</t>
  </si>
  <si>
    <t>RPDS.10.03.00-02-0258/16</t>
  </si>
  <si>
    <t>SUROWIAK TOMASZ VertiCom Wsparcie IT SUROWIAK TOMASZ</t>
  </si>
  <si>
    <t>ZegarTIKa zmień się w aktywnego użytkownika!</t>
  </si>
  <si>
    <t>154.</t>
  </si>
  <si>
    <t>RPDS.10.04.03-02-0009/16</t>
  </si>
  <si>
    <t>Nowe kwalifikacje większe możliwości</t>
  </si>
  <si>
    <t>155.</t>
  </si>
  <si>
    <t>RPDS.09.02.03-02-0005/16</t>
  </si>
  <si>
    <t>Prywatne Centrum Kształcenia Kadr Jolanta Ratyńska</t>
  </si>
  <si>
    <t>Witaj w klubie!</t>
  </si>
  <si>
    <t>156.</t>
  </si>
  <si>
    <t>RPDS.10.03.00-02-0014/16</t>
  </si>
  <si>
    <t>Gmina Wleń</t>
  </si>
  <si>
    <t>Nauka języków obcych - szansą na rozwój osób pozostających w niekorzystnej sytuacji na rynku pracy w Powiecie Lwóweckim</t>
  </si>
  <si>
    <t>157.</t>
  </si>
  <si>
    <t>RPDS.10.03.00-02-0291/16</t>
  </si>
  <si>
    <t>Mirsoława Cegielska M.C.Education</t>
  </si>
  <si>
    <t>Języki obce przepustką na rynek pracy</t>
  </si>
  <si>
    <t>158.</t>
  </si>
  <si>
    <t>RPDS.10.03.00-02-0062/16</t>
  </si>
  <si>
    <t>Multitablica Sp. z o.o.</t>
  </si>
  <si>
    <t>Kompetencje cyfrowe 50+</t>
  </si>
  <si>
    <t>159.</t>
  </si>
  <si>
    <t>RPDS.10.03.00-02-0385/16</t>
  </si>
  <si>
    <t>Izba Gospodarcza Europy Środkowej</t>
  </si>
  <si>
    <t>Zdobycie kompetencji językowych i cyfrowych - szansą na zdobycie zawodu</t>
  </si>
  <si>
    <t>160.</t>
  </si>
  <si>
    <t>RPDS.10.03.00-02-0272/16</t>
  </si>
  <si>
    <t>Akademia kompetencji językowych i komputerowych</t>
  </si>
  <si>
    <t>161.</t>
  </si>
  <si>
    <t>RPDS.10.03.00-02-0181/16</t>
  </si>
  <si>
    <t>Fundacja "Razem"</t>
  </si>
  <si>
    <t>Języki Branżowe i Umiejętności Cyfrowe  Dla Mieszkańców Dolnego Śląska</t>
  </si>
  <si>
    <t>162.</t>
  </si>
  <si>
    <t>RPDS.10.03.00-02-0253/16</t>
  </si>
  <si>
    <t>Jerzy Żemła  WROcomp Szkolenia-Usługi Informatyczne</t>
  </si>
  <si>
    <t>Po nITce do kłębka</t>
  </si>
  <si>
    <t>163.</t>
  </si>
  <si>
    <t>RPDS.10.04.01-02-0049/16</t>
  </si>
  <si>
    <t>Międzynarodowa Wyższa Szkoła Logistyki i Transportu we Wrocławiu</t>
  </si>
  <si>
    <t>Nowe kwalifikacje zawodowe dla mieszkańców powiatu kłodzkiego</t>
  </si>
  <si>
    <t>164.</t>
  </si>
  <si>
    <t>RPDS.10.03.00-02-0380/16</t>
  </si>
  <si>
    <t>"RED-DOT" Sp. z o.,o.</t>
  </si>
  <si>
    <t>Komputer i język obcy - podstawowe narzędzia we współczesnym społeczeństwie</t>
  </si>
  <si>
    <t>165.</t>
  </si>
  <si>
    <t>RPDS.09.01.02-IP.02-02-068/16</t>
  </si>
  <si>
    <t>RPDS.09.01.02-02-0011/16</t>
  </si>
  <si>
    <t>Towarzystwo Pomocy im. Św. Brata Alberta Koło Wrocławskie</t>
  </si>
  <si>
    <t>Aktywni mogą więcej</t>
  </si>
  <si>
    <t>166.</t>
  </si>
  <si>
    <t>RPDS.09.01.02-02-0010/16</t>
  </si>
  <si>
    <t>Krok w dorosłość</t>
  </si>
  <si>
    <t>167.</t>
  </si>
  <si>
    <t>RPDS.10.03.00-02-0041/16</t>
  </si>
  <si>
    <t>COMMA Piotr Ujma</t>
  </si>
  <si>
    <t>Język angielski kluczem do sukcesu</t>
  </si>
  <si>
    <t>168.</t>
  </si>
  <si>
    <t>RPDS.10.03.00-02-0226/16</t>
  </si>
  <si>
    <t>ECG Euro Consulting Group Spółka z ograniczoną odpowiedzialnością</t>
  </si>
  <si>
    <t>Dolnośląska Akademia Językowa TELC</t>
  </si>
  <si>
    <t>169.</t>
  </si>
  <si>
    <t>RPDS.10.03.00-02-0005/16</t>
  </si>
  <si>
    <t>Centrum Nauczania Języków Obcych NORTON I Piotr Robert Szmigiel</t>
  </si>
  <si>
    <t xml:space="preserve">Język angielski dla osób starszych i o niskich kwalifikacjach - mieszkańców powiatów o wysokiej stopie bezrobocia Dolnego Śląska </t>
  </si>
  <si>
    <t>170.</t>
  </si>
  <si>
    <t>RPDS.10.03.00-02-0182/16</t>
  </si>
  <si>
    <t>Human Power sp. z o.o.</t>
  </si>
  <si>
    <t>Języki obce przepustką do kariery</t>
  </si>
  <si>
    <t>171.</t>
  </si>
  <si>
    <t>RPDS.10.03.00-02-0343/16</t>
  </si>
  <si>
    <t>Waldemar Węglarz Centrum Szkoleń Informatycznych "VEDIUS"</t>
  </si>
  <si>
    <t>Najbardziej pożądane umiejętności IT  - kompleksowe kursy komputerowe dla osób z Dolnego Śląska</t>
  </si>
  <si>
    <t>172.</t>
  </si>
  <si>
    <t>RPDS.10.03.00-02-0070/16</t>
  </si>
  <si>
    <t>Państwowa Wyższa Szkoła Zawodowa im. Witelona w Legnicy</t>
  </si>
  <si>
    <t>Akademia rozwoju kompetencji informatycznych i językowych osób dorosłych o niskich kwalifikacjach i 50+</t>
  </si>
  <si>
    <t>173.</t>
  </si>
  <si>
    <t>RPDS.10.03.00-02-0257/16</t>
  </si>
  <si>
    <t>Sterownik 2016</t>
  </si>
  <si>
    <t>174.</t>
  </si>
  <si>
    <t>RPDS.10.03.00-02-0379/16</t>
  </si>
  <si>
    <t>HUMAN SUPPORT SP. Z O.O.</t>
  </si>
  <si>
    <t>Aktywny w społeczeństwie poprzez kompetencje językowe i cyfrowe</t>
  </si>
  <si>
    <t>175.</t>
  </si>
  <si>
    <t>RPDS.10.03.00-02-0254/16</t>
  </si>
  <si>
    <t>Stowarzyszenie Euro-Concret</t>
  </si>
  <si>
    <t>ICT. Damy radę!!!</t>
  </si>
  <si>
    <t>176.</t>
  </si>
  <si>
    <t>RPDS.10.03.00-02-0384/16</t>
  </si>
  <si>
    <t xml:space="preserve">Stowarzyszenie "Centrum Wspierania Przedsiębiorczości" </t>
  </si>
  <si>
    <t>Szansa na zaistnienie w społeczeństwie poprzez kompetencje językowe i cyfrowe</t>
  </si>
  <si>
    <t>177.</t>
  </si>
  <si>
    <t>RPDS.10.03.00-02-0020/16</t>
  </si>
  <si>
    <t>Fundacja "Równi, choć Różni"</t>
  </si>
  <si>
    <t>Akademia wiedzy dla dorosłych</t>
  </si>
  <si>
    <t>178.</t>
  </si>
  <si>
    <t>RPDS.10.03.00-02-0323/16</t>
  </si>
  <si>
    <t>"GRABIEC" S.C. OŚRODEK SZKOLENIA KIEROWCÓW</t>
  </si>
  <si>
    <t>Ośrodek szkolenia osób dorosłych</t>
  </si>
  <si>
    <t>179.</t>
  </si>
  <si>
    <t>RPDS.10.03.00-02-0243/16</t>
  </si>
  <si>
    <t>Of course- kursy językowe i komputerowe dla mieszkańców Wrocławia</t>
  </si>
  <si>
    <t>180.</t>
  </si>
  <si>
    <t>RPDS.10.03.00-02-0208/16</t>
  </si>
  <si>
    <t>"EKSPERT" S.C&gt; OWCZAREK ROBERT, HODORSKI PAWEŁ</t>
  </si>
  <si>
    <t>Mistrzowie klawiatury - bezpłatne szkolenia ICT dla dorosłych</t>
  </si>
  <si>
    <t>181.</t>
  </si>
  <si>
    <t>RPDS.10.03.00-02-0047/16</t>
  </si>
  <si>
    <t>INFORMEG KONRAD SKAWIŃSKI</t>
  </si>
  <si>
    <t>Akademia kompetencji cyfrowych</t>
  </si>
  <si>
    <t>182.</t>
  </si>
  <si>
    <t>RPDS.10.03.00-02-0383/16</t>
  </si>
  <si>
    <t>M&amp;M Electronics Sp. z o.o.</t>
  </si>
  <si>
    <t>Aktywność poprzez edukację językową i komputerową</t>
  </si>
  <si>
    <t>183.</t>
  </si>
  <si>
    <t>RPDS.10.03.00-02-0251/16</t>
  </si>
  <si>
    <t>MOBILAP Joanna Bednarska</t>
  </si>
  <si>
    <t>Z TIK za pan brat</t>
  </si>
  <si>
    <t>184.</t>
  </si>
  <si>
    <t>RPDS.10.03.00-02-0162/16</t>
  </si>
  <si>
    <t>Dolnośląska Akademia Sukcesu</t>
  </si>
  <si>
    <t>185.</t>
  </si>
  <si>
    <t>RPDS.10.03.00-02-0394/16</t>
  </si>
  <si>
    <t>Język obcy przepustką do pracy zawodowej</t>
  </si>
  <si>
    <t>186.</t>
  </si>
  <si>
    <t>RPDS.10.03.00-02-0030/16</t>
  </si>
  <si>
    <t>Nowocześni i wykształceni mieszkańcy Gminy Wińsko</t>
  </si>
  <si>
    <t>187.</t>
  </si>
  <si>
    <t>RPDS.10.03.00-02-0074/16</t>
  </si>
  <si>
    <t>Stowarzyszenie "Laboratorium Innowacji"</t>
  </si>
  <si>
    <t>Informatyczne @bc, czyli 50+ komputer</t>
  </si>
  <si>
    <t>188.</t>
  </si>
  <si>
    <t>RPDS.10.03.00-02-0223/16</t>
  </si>
  <si>
    <t>BNI Poland Sp. z o.o.</t>
  </si>
  <si>
    <t>Szkolenie ECDL Base i ECDL Standard dla osób 50+ i z nickimi kwalifikacjami w woj. dolnośląskim</t>
  </si>
  <si>
    <t>189.</t>
  </si>
  <si>
    <t>RPDS.10.03.00-02-0255/16</t>
  </si>
  <si>
    <t>Stowarzyszenie Aktywnego Wspierania Gospodarki</t>
  </si>
  <si>
    <t>Komputer Twoją szansą!</t>
  </si>
  <si>
    <t>190.</t>
  </si>
  <si>
    <t>RPDS.10.03.00-02-0211/16</t>
  </si>
  <si>
    <t xml:space="preserve">Leon Edukator Sp. z o,o. </t>
  </si>
  <si>
    <t>TIK na tak! Szkolenia komputerowe dla dorosłych</t>
  </si>
  <si>
    <t>191.</t>
  </si>
  <si>
    <t>RPDS.10.03.00-02-0281/16</t>
  </si>
  <si>
    <t>Marcin Rydzewski Global School</t>
  </si>
  <si>
    <t xml:space="preserve"> Nowe kompetencje językowe dla mieszkańców subregionu jeleniogórskiego</t>
  </si>
  <si>
    <t>192.</t>
  </si>
  <si>
    <t>RPDS.10.03.00-02-0036/16</t>
  </si>
  <si>
    <t xml:space="preserve">ML s.c. </t>
  </si>
  <si>
    <t>Język angielski nie jest mi obcy</t>
  </si>
  <si>
    <t>193.</t>
  </si>
  <si>
    <t>RPDS.10.03.00-02-0418/16</t>
  </si>
  <si>
    <t>Mariusz Lasak Emm Consulting</t>
  </si>
  <si>
    <t>Świadomy e-obywatel. Kursy komputerowe ECDL Base + ECDL e-citizen</t>
  </si>
  <si>
    <t>194.</t>
  </si>
  <si>
    <t>RPDS.10.03.00-02-0248/16</t>
  </si>
  <si>
    <t>Procesor 2016</t>
  </si>
  <si>
    <t>195.</t>
  </si>
  <si>
    <t>RPDS.10.03.00-02-0081/16</t>
  </si>
  <si>
    <t>WWS Daniel WIJAS</t>
  </si>
  <si>
    <t>OK - Ośrodek Kompetencji Cyfrowych</t>
  </si>
  <si>
    <t>196.</t>
  </si>
  <si>
    <t>RPDS.10.03.00-02-0135/16</t>
  </si>
  <si>
    <t>Syntea S.A.</t>
  </si>
  <si>
    <t>Akdaemia Kluczowych Kompetencji</t>
  </si>
  <si>
    <t>197.</t>
  </si>
  <si>
    <t>RPDS.10.04.01-02-0036/16</t>
  </si>
  <si>
    <t>Akademia Fryzjerska Moona</t>
  </si>
  <si>
    <t>Fryzjer Kreatywny</t>
  </si>
  <si>
    <t>198.</t>
  </si>
  <si>
    <t>RPDS.10.03.00-02-0301/16</t>
  </si>
  <si>
    <t>Ogólnopolski Konwent Agencji Pracy</t>
  </si>
  <si>
    <t>Język obcy i obsługa komputera - kluczowe kompetencje na dolnośląskim rynku pracy</t>
  </si>
  <si>
    <t>199.</t>
  </si>
  <si>
    <t>RPDS.10.03.00-02-0429/16</t>
  </si>
  <si>
    <t>Karolina Chadzypanagiotis-Jurkiewicz J&amp;C GROUP</t>
  </si>
  <si>
    <t>Dolnośląska Akademia TIK</t>
  </si>
  <si>
    <t>200.</t>
  </si>
  <si>
    <t>RPDS.10.03.00-02-0142/16</t>
  </si>
  <si>
    <t>Open Education Group Sp.z o.o.</t>
  </si>
  <si>
    <t>Język i komputery - DOLNOŚLĄSKIE STERY</t>
  </si>
  <si>
    <t>201.</t>
  </si>
  <si>
    <t>RPDS.10.03.00-02-0417/16</t>
  </si>
  <si>
    <t>Anna Lasak Doradztwo i Szkolenia</t>
  </si>
  <si>
    <t>Cyfrowy świat - Cyfrowi obywatele. Kursy Ecdl basE I e-Obywatel</t>
  </si>
  <si>
    <t>202.</t>
  </si>
  <si>
    <t>RPDS.10.03.00-02-0139/16</t>
  </si>
  <si>
    <t>Marek Leśniak
Centrum Szkoleniowe Masterlang</t>
  </si>
  <si>
    <t>Dolnośląska Akademia Języka Angielskiego</t>
  </si>
  <si>
    <t>203.</t>
  </si>
  <si>
    <t>RPDS.10.03.00-02-0165/16</t>
  </si>
  <si>
    <t>Szkoła języka Angielskiego i Niemieckiego sp.z o.o</t>
  </si>
  <si>
    <t>Nowe jutro</t>
  </si>
  <si>
    <t>204.</t>
  </si>
  <si>
    <t>RPDS.10.03.00-02-0296/16</t>
  </si>
  <si>
    <t>Tapas Sp.z o.o.</t>
  </si>
  <si>
    <t>ICT - dolnośląskie ABC</t>
  </si>
  <si>
    <t>205.</t>
  </si>
  <si>
    <t>RPDS.10.03.00-02-0245/16</t>
  </si>
  <si>
    <t>Stowarzyszenie rozwoju przedsiębiorczości</t>
  </si>
  <si>
    <t>język angielski - szansą na rozwój zawodowy</t>
  </si>
  <si>
    <t>206.</t>
  </si>
  <si>
    <t>RPDS.10.03.00-02-0022/16</t>
  </si>
  <si>
    <t>Tomorrow Spółka z ograniczoną odpowiedzialnością</t>
  </si>
  <si>
    <t>Bądź na Ty z kompetencjami ICT</t>
  </si>
  <si>
    <t>207.</t>
  </si>
  <si>
    <t>RPDS.10.03.00-02-0219/16</t>
  </si>
  <si>
    <t>Maculewicz Consulting Sp.z o.o.</t>
  </si>
  <si>
    <t>Moje Kompetencje-Moja Przyszłość</t>
  </si>
  <si>
    <t>rezygnacja przed podpisaniem umowy</t>
  </si>
  <si>
    <t>208.</t>
  </si>
  <si>
    <t>RPDS.10.03.00-02-0336/16</t>
  </si>
  <si>
    <t>Stowarzyszenie Inicjatyw Obywatelskich Progres</t>
  </si>
  <si>
    <t>Certyfikowane szkolenia komputerowe</t>
  </si>
  <si>
    <t>209.</t>
  </si>
  <si>
    <t>RPDS.10.03.00-02-0158/16</t>
  </si>
  <si>
    <t>Łukaszuk Andrzej PROWORD</t>
  </si>
  <si>
    <t>Wybierz kompetancje kluczowe !</t>
  </si>
  <si>
    <t>210.</t>
  </si>
  <si>
    <t>RPDS.10.03.00-02-0040/16</t>
  </si>
  <si>
    <t>Fundacja na rzecz integracji zawodowej, społecznej oraz rozwoju przedsiębiorczości VIA</t>
  </si>
  <si>
    <t>E-kompetentni - będź częścią społeczeństwa informacyjnego</t>
  </si>
  <si>
    <t>211.</t>
  </si>
  <si>
    <t>RPDS.10.03.00-02-0396/16</t>
  </si>
  <si>
    <t>EXPETO Sp.z o.o. Sp.k.</t>
  </si>
  <si>
    <t>Program podnoszenia kompetencji językowych i TIK w powiatach lwóweckim, złotoryjskim i jaworskim</t>
  </si>
  <si>
    <t>212.</t>
  </si>
  <si>
    <t>RPDS.10.03.00-02-0395/16</t>
  </si>
  <si>
    <t>English Language School s.c. Anna Pałgan, Krzysztof Pałgan</t>
  </si>
  <si>
    <t>Języki obce i TIK - nowe umiejętności mieszkańców powiatu górowskiego i wołowskiego</t>
  </si>
  <si>
    <t>213.</t>
  </si>
  <si>
    <t>RPDS.09.01.01-IP.02-02-105/16</t>
  </si>
  <si>
    <t>RPDS.09.01.01-02-0059/16</t>
  </si>
  <si>
    <t>Zakład Poprawczy w Jerzmanicach-Zdroju</t>
  </si>
  <si>
    <t>Moja przyszłość zaczyna się dzisiaj</t>
  </si>
  <si>
    <t>214.</t>
  </si>
  <si>
    <t>RPDS.09.02.01-IP.02-02-083/16</t>
  </si>
  <si>
    <t>RPDS.09.02.01-02-0019/16</t>
  </si>
  <si>
    <t>Fundacja Atena</t>
  </si>
  <si>
    <t>Oferta wysokiej jakości usług opiekuńczych dla osób niesamodzielnych i ich rodzin z miejscowości wiejskich gminy Wiązów</t>
  </si>
  <si>
    <t>215.</t>
  </si>
  <si>
    <t>RPDS.10.03.00-02-0196/16</t>
  </si>
  <si>
    <t>IT Config Spółka z ograniczoną odpowiedzialnością</t>
  </si>
  <si>
    <t>Wyższe kwalifikacje - większe możliwości</t>
  </si>
  <si>
    <t>216.</t>
  </si>
  <si>
    <t>RPDS.10.03.00-02-0060/16</t>
  </si>
  <si>
    <t>Stowarzyszenie Włókienników Polskich</t>
  </si>
  <si>
    <t>Przyjdź i Ty na szkolenie ICT</t>
  </si>
  <si>
    <t>217.</t>
  </si>
  <si>
    <t>RPDS.10.03.00-02-0271/16</t>
  </si>
  <si>
    <t>Profesja Dominika Flaczyk</t>
  </si>
  <si>
    <t>Język angielski i niemiecki - nowe horyzonty</t>
  </si>
  <si>
    <t>218.</t>
  </si>
  <si>
    <t>RPDS.10.03.00-02-0089/16</t>
  </si>
  <si>
    <t>Fundacja Szansa</t>
  </si>
  <si>
    <t>Zielone światło na lepszy start</t>
  </si>
  <si>
    <t>219.</t>
  </si>
  <si>
    <t>RPDS.10.03.00-02-0231/16</t>
  </si>
  <si>
    <t>Centrum Innowacji Biznesu Tomasz Osak</t>
  </si>
  <si>
    <t>Do komputera jeden krok</t>
  </si>
  <si>
    <t>220.</t>
  </si>
  <si>
    <t>RPDS.10.03.00-02-0092/16</t>
  </si>
  <si>
    <t>ReCamp Bujakowski, Majewski s.c.</t>
  </si>
  <si>
    <t>Wsparcie rozwoju społeczeństwa informacyjnego w województwie dolnośląskim</t>
  </si>
  <si>
    <t>221.</t>
  </si>
  <si>
    <t>RPDS.10.03.00-02-0199/16</t>
  </si>
  <si>
    <t>Business Consulting Group Konrad Molga</t>
  </si>
  <si>
    <t>Akademia kompetancji TIK</t>
  </si>
  <si>
    <t>222.</t>
  </si>
  <si>
    <t>RPDS.10.03.00-02-0340/16</t>
  </si>
  <si>
    <t>Grupa szkoleniowo Doradcza Europlus Sp zo.o.</t>
  </si>
  <si>
    <t>Wsparcie mieszkańców Dolnego Śląska poprzez rozwój kompetencji językowych i cyfrowych</t>
  </si>
  <si>
    <t>223.</t>
  </si>
  <si>
    <t>RPDS.10.03.00-02-0400/16</t>
  </si>
  <si>
    <t>Fundacja Ekspert-Kujawy</t>
  </si>
  <si>
    <t>Zdobywam kompetencje informatyczne</t>
  </si>
  <si>
    <t>224.</t>
  </si>
  <si>
    <t>RPDS.10.03.00-02-0278/16</t>
  </si>
  <si>
    <t>Akademia Szybkiej Nauki</t>
  </si>
  <si>
    <t>Akademia umiejętności Językowych i Informatycznych</t>
  </si>
  <si>
    <t>225.</t>
  </si>
  <si>
    <t>RPDS.10.03.00-02-0059/16</t>
  </si>
  <si>
    <t>JRJ consulting - Jarosław Berdyga</t>
  </si>
  <si>
    <t>Komputer 50+</t>
  </si>
  <si>
    <t>226.</t>
  </si>
  <si>
    <t>RPDS.10.03.00-02-0261/16</t>
  </si>
  <si>
    <t>Tomato Sp.z o.o.</t>
  </si>
  <si>
    <t>English Matters! Angielski ma znaczenie!</t>
  </si>
  <si>
    <t>227.</t>
  </si>
  <si>
    <t>RPDS.10.03.00-02-0160/16</t>
  </si>
  <si>
    <t>Fundacja Sowa</t>
  </si>
  <si>
    <t>Z angielskim w lepszą przyszłość</t>
  </si>
  <si>
    <t>228.</t>
  </si>
  <si>
    <t>RPDS.10.03.00-02-0266/16</t>
  </si>
  <si>
    <t>Mersey Sp. Z o.o.</t>
  </si>
  <si>
    <t>Języki obce - Twoja szansa !</t>
  </si>
  <si>
    <t>229.</t>
  </si>
  <si>
    <t>RPDS.10.03.00-02-0423/16</t>
  </si>
  <si>
    <t>SIM Piotr Wójcik</t>
  </si>
  <si>
    <t>akademia ICT na Dolnym Śląsku</t>
  </si>
  <si>
    <t>230.</t>
  </si>
  <si>
    <t>RPDS.09.01.01-IP.02-02-067/16</t>
  </si>
  <si>
    <t>RPDS.09.01.01-02-0020/16</t>
  </si>
  <si>
    <t>Polskie Stowarzyszenie na rzecz osób z Niepełnosprawnością Intelektualną w Dzierżoniowie</t>
  </si>
  <si>
    <t>Aktywni - Nieaktywni</t>
  </si>
  <si>
    <t>Wniosek oceniony negatywnie</t>
  </si>
  <si>
    <t>231.</t>
  </si>
  <si>
    <t>RPDS.10.03.00-02-0178/16</t>
  </si>
  <si>
    <t>Mazowiecka Grupa Szkoleniowo-Doradcza</t>
  </si>
  <si>
    <t>Język angielski przepustką do lepszego jutra 2</t>
  </si>
  <si>
    <t>232.</t>
  </si>
  <si>
    <t>RPDS.09.02.01-02-0001/16</t>
  </si>
  <si>
    <t>Gmina Borów</t>
  </si>
  <si>
    <t>Każdy jest ważny! - wsparcie osób niesamodzielnych i niepełnosprawnych w Gminie Borów</t>
  </si>
  <si>
    <t>233.</t>
  </si>
  <si>
    <t>RPDS.10.03.00-02-0236/16</t>
  </si>
  <si>
    <t>MCS Sp. z o.o. Sp. komandytowa</t>
  </si>
  <si>
    <t>Kluczowe kompetencje receptą na sukces!</t>
  </si>
  <si>
    <t>234.</t>
  </si>
  <si>
    <t>RPDS.09.02.02-02-0011/16</t>
  </si>
  <si>
    <t>Fundacja Imago</t>
  </si>
  <si>
    <t>Regionalny Program asystencki</t>
  </si>
  <si>
    <t>235.</t>
  </si>
  <si>
    <t>RPDS.09.02.04-IP.02-02-086/16</t>
  </si>
  <si>
    <t>RPDS.09.02.04-02-0009/16</t>
  </si>
  <si>
    <t>Gmina Jaworzyna Śląska</t>
  </si>
  <si>
    <t>Można inaczej! Wsparcie rodzin w kryzysie przez Ośrodek Pomocy Społecznej w Jaworzynie Śląskiej</t>
  </si>
  <si>
    <t>236.</t>
  </si>
  <si>
    <t>RPDS.10.01.02-IZ.00-02-175/16</t>
  </si>
  <si>
    <t>RPDS.10.01.02-02-0042/16</t>
  </si>
  <si>
    <t>Mediator Group S.A.
Świdnica</t>
  </si>
  <si>
    <t>Dobry start przedszkolaka dla dzieci z Karwin</t>
  </si>
  <si>
    <t>237.</t>
  </si>
  <si>
    <t>RPDS.10.01.02-02-0045/16</t>
  </si>
  <si>
    <t>Małgorzata Bies Nieruchomości</t>
  </si>
  <si>
    <t>Wyrównywanie szans w dostępie do wysokiej jakości edukacji przedszkolnej poprzez tworzenie nowych miejsc przedszkolnych oraz organizację zajęć dodatkowych.</t>
  </si>
  <si>
    <t>238.</t>
  </si>
  <si>
    <t>RPDS.10.01.01-IZ.00-02-174/16</t>
  </si>
  <si>
    <t>RPDS.10.01.01-02-0061/16</t>
  </si>
  <si>
    <t>Fundacja Partnerstwo 
Jadwiga</t>
  </si>
  <si>
    <t>Poprawienie jakości edukacji w Punkcie Przedszkolnym "Tęczowy Pałac" w Dobroszycach dla 30 przedszkolaków wraz z utworzeniem 5 dodatkowych miejsc , w tym dla dzieci z niepełnosprawnościami w okresie 12 miesięcy</t>
  </si>
  <si>
    <t>239.</t>
  </si>
  <si>
    <t>RPDS.10.01.01-02-0057/16</t>
  </si>
  <si>
    <t>Gmina Jordanów Śląski</t>
  </si>
  <si>
    <t>Przedszkole Myślace o Każdym Dziecku</t>
  </si>
  <si>
    <t>240.</t>
  </si>
  <si>
    <t>RPDS.10.01.04-IZ.00-02-177/16</t>
  </si>
  <si>
    <t>RPDS.10.01.04-02-0013/16</t>
  </si>
  <si>
    <t>GLOBAL SERVIVE M&amp;A
Monika Krawczyk-Rudnicka</t>
  </si>
  <si>
    <t>Utworzenie nowych miejsc przedszkolnych oraz organizacja dodatkowych zajęć sla przedszkolaków szansą na równy dostep do edukacji przedszkolnej</t>
  </si>
  <si>
    <t>241.</t>
  </si>
  <si>
    <r>
      <t>RPDS.10.01.04-02-0016/</t>
    </r>
    <r>
      <rPr>
        <b/>
        <sz val="11"/>
        <rFont val="Calibri"/>
        <family val="2"/>
        <scheme val="minor"/>
      </rPr>
      <t>16</t>
    </r>
  </si>
  <si>
    <t>Gmina Miejska 
Kamienna Góra</t>
  </si>
  <si>
    <t>„Poznajemy świat różnymi zmysłami - nabycie przez dzieci z niepełnosprawnościami kompetencji społeczno-emocjonalnych i psychmotorycznych w ramach zajęć specjalistycznych i dodatkowych zajęć edukacyjnych”</t>
  </si>
  <si>
    <t>242.</t>
  </si>
  <si>
    <r>
      <t>RPDS.10.01.02-02-0049</t>
    </r>
    <r>
      <rPr>
        <b/>
        <sz val="11"/>
        <rFont val="Calibri"/>
        <family val="2"/>
        <scheme val="minor"/>
      </rPr>
      <t>/16</t>
    </r>
  </si>
  <si>
    <t xml:space="preserve">Dolina Smerfów SP. Z o.o. </t>
  </si>
  <si>
    <t>Dolina Smerfów - Ośrodek Edukacji Przedszkolnej</t>
  </si>
  <si>
    <t>243.</t>
  </si>
  <si>
    <t>RPDS.10.01.03-IZ.00-02-176/16</t>
  </si>
  <si>
    <t>RPDS.10.01.03-02-0013/16</t>
  </si>
  <si>
    <t>Prywatna Szkoła Kosmetyczna Jawor</t>
  </si>
  <si>
    <t>Przedszkole "Król Maciuś" - bawi, uczy, rozwija.</t>
  </si>
  <si>
    <t>244.</t>
  </si>
  <si>
    <t>RPDS.10.01.03-02-0014/16</t>
  </si>
  <si>
    <t>ORBE SPÓŁKA Z OGRANICZONĄ ODPOWIEDZIALNOŚCIĄ</t>
  </si>
  <si>
    <t>Domowe Przedszkole - przedszkolem bez barier</t>
  </si>
  <si>
    <t>245.</t>
  </si>
  <si>
    <t>RPDS.10.01.03-02-0012/16</t>
  </si>
  <si>
    <t>KRAINA SMYKA KRZYSZTOF BAJER</t>
  </si>
  <si>
    <t>Kraina Smyka - przedszkole dla Twojego dziecka</t>
  </si>
  <si>
    <t>246.</t>
  </si>
  <si>
    <t>RPDS.10.01.01-02-0065/16</t>
  </si>
  <si>
    <t>Firma Usługowo-Handlowa "Bosmed" Elżbieta Tarnowska</t>
  </si>
  <si>
    <t>Kreatywne Krasnale wsparciem dla rówieśników w ramach nowoutworzonych grup integracyjnych</t>
  </si>
  <si>
    <t>247.</t>
  </si>
  <si>
    <t>RPDS.10.01.02-02-0048/16</t>
  </si>
  <si>
    <t>Akademia Żywienia w Zdrowiu i Chorobie Anna Cisowska</t>
  </si>
  <si>
    <t>Opieka żywieniowa dzieci w przedszkolach integracyjnych "Detektyw Zdrówko"</t>
  </si>
  <si>
    <t>248.</t>
  </si>
  <si>
    <t>RPDS.10.02.01-IZ.00-02-220/16</t>
  </si>
  <si>
    <t>RPDS.10.02.01-02-0011/17</t>
  </si>
  <si>
    <t>Cybergeniusz- Fundacja Rozwoju Umiejętności Cyfrowych</t>
  </si>
  <si>
    <t>jestem Cybergeniuszem!</t>
  </si>
  <si>
    <t>249.</t>
  </si>
  <si>
    <t>RPDS.10.02.04-IZ.00-02-223/17</t>
  </si>
  <si>
    <t>RPDS.10.02.04-02-0008/17</t>
  </si>
  <si>
    <t>Wałbrzyska Akademia Rozwoju - Zapewnienie równego dostępu do wysokiej jakości edukacji szkół podstawowych gminy Wałbrzych</t>
  </si>
  <si>
    <t>250.</t>
  </si>
  <si>
    <t>RPDS.10.02.01-02-0046/17</t>
  </si>
  <si>
    <t>STOWARZYSZENIE ROZWOJU EDUKACJI "PRO SCHOLIS"</t>
  </si>
  <si>
    <t>Szkoła w Wysokiej mierzy wysoko</t>
  </si>
  <si>
    <t>251.</t>
  </si>
  <si>
    <t>RPDS.10.02.02-IZ.00-02-221/17</t>
  </si>
  <si>
    <t>RPDS.10.02.02-02-0012/17</t>
  </si>
  <si>
    <t>Gmina Miasto Oleśnica</t>
  </si>
  <si>
    <t>E-OŚWIATA - program przyjaznej gminy – element projektu E – MIASTO dla Miasta Oleśnicy – etap II – Podniesienie umiejętności nauczania matematyki i przedmiotów przyrodniczych w oparciu o nowe metody nauczania oraz TIK</t>
  </si>
  <si>
    <t>252.</t>
  </si>
  <si>
    <t>RPDS.10.02.01-02-0072/17</t>
  </si>
  <si>
    <t>Uczę się więc jestem</t>
  </si>
  <si>
    <t>253.</t>
  </si>
  <si>
    <t>RPDS.10.02.01-02-0045/17</t>
  </si>
  <si>
    <t>Gmina Węgliniec</t>
  </si>
  <si>
    <t>Wzrost kompetencji uczniów i nauczycieli z 5 szkól z terenu gminy Węgliniec</t>
  </si>
  <si>
    <t>254.</t>
  </si>
  <si>
    <t>RPDS.10.01.02-02-0043/16</t>
  </si>
  <si>
    <t xml:space="preserve">Centra Edukacyjno-Terapeutyczne Beata Dróżdż </t>
  </si>
  <si>
    <t>Wspólna edukacja – zwiększenie ilości miejsc w przedszkolu integracyjnym w Radomierzycach</t>
  </si>
  <si>
    <t>255.</t>
  </si>
  <si>
    <t>RPDS.09.01.04-IP.02-02-208/16</t>
  </si>
  <si>
    <t>RPDS.09.01.04-02-0011/17</t>
  </si>
  <si>
    <t>Fundacja "Czemu nie?!"</t>
  </si>
  <si>
    <t>Zintegrujmy się !! - aktywna integracja mieszkańców Aglomeracji Wałbrzyskiej</t>
  </si>
  <si>
    <t>256.</t>
  </si>
  <si>
    <t>RPDS.10.02.03-IZ.00-02-222/17</t>
  </si>
  <si>
    <t>RPDS.10.02.03-02-0006/17</t>
  </si>
  <si>
    <t>Wyrównywanie szans edukacyjnych w SP 1 w Złotoryi</t>
  </si>
  <si>
    <t>257.</t>
  </si>
  <si>
    <t>RPDS.08.04.03-IP.02-02-200/16</t>
  </si>
  <si>
    <t>RPDS.08.04.03-02-0002/17</t>
  </si>
  <si>
    <t>Przedszkole Niepubliczne w Karpaczu Ewa Walczak</t>
  </si>
  <si>
    <t>Mam nianię - wracam do pracy</t>
  </si>
  <si>
    <t>258.</t>
  </si>
  <si>
    <t>RPDS.08.04.01-IP.02-02-198/16</t>
  </si>
  <si>
    <t>RPDS.08.04.01-02-0006/17</t>
  </si>
  <si>
    <t>Gmina Miejska Głogów</t>
  </si>
  <si>
    <t>Zapewnienie bieżącego utrzymania nowopowstałej filii Miejskiego Żłobka Integracyjnego w Głogowie</t>
  </si>
  <si>
    <t>259.</t>
  </si>
  <si>
    <t>RPDS.10.02.04-IZ.00-02-243/17</t>
  </si>
  <si>
    <t>RPDS.10.02.04-02-0027/17</t>
  </si>
  <si>
    <t>Fundacja MERKURY</t>
  </si>
  <si>
    <t>Podwyższanie jakości edukacji w wałbrzyskich szkołach podstawowych</t>
  </si>
  <si>
    <t>260.</t>
  </si>
  <si>
    <t>RPDS.10.04.01-IZ.00-02-226/17</t>
  </si>
  <si>
    <t>RPDS.10.04.01-02-0001/17</t>
  </si>
  <si>
    <t>Dolnośląski Klaster Edukacyjny</t>
  </si>
  <si>
    <t>261.</t>
  </si>
  <si>
    <t>RPDS.08.04.01-02-007/17</t>
  </si>
  <si>
    <t>Gmina Międzylesie</t>
  </si>
  <si>
    <t>"Rodzicielstwo na start" Aktywizacja zawodowa opiekunów dzieci do lat  trzech, poprzez utworzenie nowych miejsc opieki dla dzieci do trzech lat w Międzylesiu</t>
  </si>
  <si>
    <t>262.</t>
  </si>
  <si>
    <t>RPDS.10.02.04-02-0025/17</t>
  </si>
  <si>
    <t>Zapewnienie równego dostepu do wysokiej jakości edukacji dwóch szkół podstawowych gminy Wałbrzych</t>
  </si>
  <si>
    <t>263.</t>
  </si>
  <si>
    <t>RPDS.10.03.00-IZ.00-02-251/17</t>
  </si>
  <si>
    <t>RPDS.10.03.00-02-0025/17</t>
  </si>
  <si>
    <t>Centrum Nauki W&amp;W Edyta Wawrzyniak</t>
  </si>
  <si>
    <t>Znajomość języków obcych kluczem do zatrudnienia</t>
  </si>
  <si>
    <t>264.</t>
  </si>
  <si>
    <t>RPDS.10.02.01-IZ.00-02-220/17</t>
  </si>
  <si>
    <t>RPDS.10.02.01-02-0064/17</t>
  </si>
  <si>
    <t>Poprawa jakości kształcenia w Gminie Wińsko</t>
  </si>
  <si>
    <t>265.</t>
  </si>
  <si>
    <t>RPDS.10.03.00-02-0018/17</t>
  </si>
  <si>
    <t>Firma Usługowo-Doradcza SETKA Justyna Górecka</t>
  </si>
  <si>
    <t>Join in. Angielski i TIK w ZIT Aglomeracji Jeleniogórskiej</t>
  </si>
  <si>
    <t>266.</t>
  </si>
  <si>
    <t>RPDS.09.02.01-IP.02-02-232/17</t>
  </si>
  <si>
    <t>RPDS.09.02.01-02-0009/17</t>
  </si>
  <si>
    <t>Stowarzyszenie dla dzieci i młodzieży "SZANSA"</t>
  </si>
  <si>
    <t>Wsparcie systemu pieczy zastępczej w Powiecie Polkowickim</t>
  </si>
  <si>
    <t>267.</t>
  </si>
  <si>
    <t>RPDS.10.02.02-IZ.00-02-241/17</t>
  </si>
  <si>
    <t>RPDS.10.02.02-02-0019/17</t>
  </si>
  <si>
    <t>E-OŚWIATA – program przyjaznej gminy – element projektu E-MIASTO dla Miasta Oleśnicy – etap II</t>
  </si>
  <si>
    <t>268.</t>
  </si>
  <si>
    <t>RPDS.09.02.01-02-0003/17</t>
  </si>
  <si>
    <t>Powiatowe Centrum Pomocy Rodzinie i Ochrony Zdrowia w Dzierżoniowie</t>
  </si>
  <si>
    <t>Przystanek piecza zastępcza</t>
  </si>
  <si>
    <t>269.</t>
  </si>
  <si>
    <t>RPDS.08.07.00-IP.02-02-231/17</t>
  </si>
  <si>
    <t>RPDS.08.07.00-02-0002/17</t>
  </si>
  <si>
    <t>Powiat Lubiński</t>
  </si>
  <si>
    <t>Realizacja działań edukacyjnych oraz poprawa dostępności uslug medycznych w ramach "Programu profilaktyki raka piersi" w sub regionie legnicko-głogowskim w latach 2017-2019</t>
  </si>
  <si>
    <t>270.</t>
  </si>
  <si>
    <t>RPDS.09.01.01-IP.02-02-262/17</t>
  </si>
  <si>
    <t>RPDS.09.01.01-02-0072/17</t>
  </si>
  <si>
    <t>Aktywne włączenie do pracy to klucz do sukcesu</t>
  </si>
  <si>
    <t>271.</t>
  </si>
  <si>
    <t>RPDS.08.04.01-IP.02-02-259/17</t>
  </si>
  <si>
    <t>RPDS.08.04.01-02-0064/17</t>
  </si>
  <si>
    <t>FANN Fotograf, Animator, Niania Ewa Cichecka-Mertuszka</t>
  </si>
  <si>
    <t>FANNtastyczna Opieka</t>
  </si>
  <si>
    <t>272.</t>
  </si>
  <si>
    <t>RPDS.08.04.01-02-0029/17</t>
  </si>
  <si>
    <t>P.U.H. Rekondycja Nycz Halina</t>
  </si>
  <si>
    <t>Wracam do pracy, a moje dziecko w żłobku</t>
  </si>
  <si>
    <t>273.</t>
  </si>
  <si>
    <t>RPDS.08.03.00-IP.02-02-236/17</t>
  </si>
  <si>
    <t>RPDS.08.03.00-02-0095/17</t>
  </si>
  <si>
    <t>Mój pomysł - mój biznes - mój sukces</t>
  </si>
  <si>
    <t>274.</t>
  </si>
  <si>
    <t>RPDS.08.03.00-02-0053/17</t>
  </si>
  <si>
    <t>Wrocławska Agencja Rozwoju Regionalnego S.A.</t>
  </si>
  <si>
    <t>Możesz być przedsiębiorcą - szansa ma własny biznes</t>
  </si>
  <si>
    <t>275.</t>
  </si>
  <si>
    <t>RPDS.08.03.00-02-0105/17</t>
  </si>
  <si>
    <t>Gdela Krystyna AKUSTICA.MED</t>
  </si>
  <si>
    <t>WSPARCIE na dobry start</t>
  </si>
  <si>
    <t>276.</t>
  </si>
  <si>
    <t>RPDS.08.03.00-02-0057/17</t>
  </si>
  <si>
    <t>OTREK TRAINING AND CONSULTING Sp. z o. o.</t>
  </si>
  <si>
    <t>„Bądź przedsiębiorcza”</t>
  </si>
  <si>
    <t>277.</t>
  </si>
  <si>
    <t>RPDS.08.03.00-02-0098/17</t>
  </si>
  <si>
    <t>Fundacja Bezpieczna Przystań</t>
  </si>
  <si>
    <t>Misja Firma!</t>
  </si>
  <si>
    <t>278.</t>
  </si>
  <si>
    <t>RPDS.08.03.00-02-0046/17</t>
  </si>
  <si>
    <t>Business School Hanna Polak, Marcin Polak Spółka JAwna+</t>
  </si>
  <si>
    <t>Od Pomysłu do Biznesu - II edycja</t>
  </si>
  <si>
    <t>279.</t>
  </si>
  <si>
    <t>RPDS.08.03.00-02-0113/17</t>
  </si>
  <si>
    <t>Centrum Doskonalenia Kadr Ewa Perlińska</t>
  </si>
  <si>
    <t>START W PRZEDSIĘBIORCZOŚĆ 2</t>
  </si>
  <si>
    <t>280.</t>
  </si>
  <si>
    <t>RPDS.08.03.00-02-0021/17</t>
  </si>
  <si>
    <t>Dolnośląska Agencja Współpracy Gospodarczej</t>
  </si>
  <si>
    <t>Akdaemia Przedsiębiorczośc Kobiet II</t>
  </si>
  <si>
    <t>281.</t>
  </si>
  <si>
    <t>RPDS.08.03.00-02-0070/17</t>
  </si>
  <si>
    <t>Biznesłomenki z Dolnego Śląska III edycja</t>
  </si>
  <si>
    <t>282.</t>
  </si>
  <si>
    <t>RPDS.08.03.00-02-0112/17</t>
  </si>
  <si>
    <t>S.T.R. PROJECT Stanisław Romaniszyn</t>
  </si>
  <si>
    <t>Wsparcie na STARCIE !!!</t>
  </si>
  <si>
    <t>283.</t>
  </si>
  <si>
    <t>RPDS.08.03.00-02-0026/17</t>
  </si>
  <si>
    <t>Katarzyna Markowska Profesjonalne Doradztwo Biznesowe</t>
  </si>
  <si>
    <t>Dotacje na własny Biznes</t>
  </si>
  <si>
    <t>284.</t>
  </si>
  <si>
    <t>RPDS.08.03.00-02-0062/17</t>
  </si>
  <si>
    <t>Agencja Rozwoju Regionalnego „AGROREG” S.A.</t>
  </si>
  <si>
    <t>Dolnośląski Fundusz Dotacyjny</t>
  </si>
  <si>
    <t>285.</t>
  </si>
  <si>
    <t>RPDS.08.03.00-02-0043/17</t>
  </si>
  <si>
    <t>BRC CONSULTING Renata Różycka</t>
  </si>
  <si>
    <t>Droga do sukcesu – tworzymy nowe przedsiębiorstwa</t>
  </si>
  <si>
    <t>286.</t>
  </si>
  <si>
    <t>RPDS.08.03.00-02-0084/17</t>
  </si>
  <si>
    <t>MCS Sp. z ograniczoną odpowiedzialnością Sp.k.</t>
  </si>
  <si>
    <t>Twoja przyszłość to Twój BIZNES</t>
  </si>
  <si>
    <t>287.</t>
  </si>
  <si>
    <t>RPDS.08.03.00-02-0060/17</t>
  </si>
  <si>
    <t>Stowarzyszenie EUROLEGNICA</t>
  </si>
  <si>
    <t>Mój biznes - moja nowa praca</t>
  </si>
  <si>
    <t>288.</t>
  </si>
  <si>
    <t>RPDS.08.03.00-02-0009/17</t>
  </si>
  <si>
    <t>Fundacja Razem</t>
  </si>
  <si>
    <t>Załóż i prowadź własny biznes 2</t>
  </si>
  <si>
    <t>289.</t>
  </si>
  <si>
    <t>RPDS.08.03.00-02-0101/17</t>
  </si>
  <si>
    <t>Jarosław Patrzyk Eurodialog</t>
  </si>
  <si>
    <t>Akademia twórczego biznesu</t>
  </si>
  <si>
    <t>290.</t>
  </si>
  <si>
    <t>RPDS.08.03.00-02-0001/17</t>
  </si>
  <si>
    <t>Zostań swoim szefem na Dolnym Śląsku</t>
  </si>
  <si>
    <t>291.</t>
  </si>
  <si>
    <t>RPDS.10.03.00-02-0003/17</t>
  </si>
  <si>
    <t>Tag-Consulting Marta Maciejak-Tomczyk</t>
  </si>
  <si>
    <t>Zdobądź nowe kwalifikacje - szkolenia językowe i komputerowe dla mieszkańców Obszaru Interwencji Równiny Wrocławskiej</t>
  </si>
  <si>
    <t>292.</t>
  </si>
  <si>
    <t>RPDS.08.03.00-02-0114/17</t>
  </si>
  <si>
    <t>CENTRUM EDUKACJI I ZARZĄDZANIA KORPORACJA ROMANISZYN SP. Z O.O.</t>
  </si>
  <si>
    <t>Lepsze jutro</t>
  </si>
  <si>
    <t>293.</t>
  </si>
  <si>
    <t>RPDS.10.03.00-02-0005/17</t>
  </si>
  <si>
    <t xml:space="preserve">MDDP spółka z ograniczoną odpowiedzialnością Akademia Biznesu Sp. k. </t>
  </si>
  <si>
    <t>Akademia Kompetencji Mieszkańców Równiny Wrocławskiej</t>
  </si>
  <si>
    <t>294.</t>
  </si>
  <si>
    <t>RPDS.08.03.00-02-0109/17</t>
  </si>
  <si>
    <t>Własna firma - program rozwoju przedsiębiorczości</t>
  </si>
  <si>
    <t>295.</t>
  </si>
  <si>
    <t>RPDS.10.03.00-02-0053/17</t>
  </si>
  <si>
    <t>Doradztwo Personalne i Szkolenia Aleksandra Zakrzewska</t>
  </si>
  <si>
    <t>Po kwalifikacje</t>
  </si>
  <si>
    <t xml:space="preserve">NSA oddalił kasację IZ RPO WD wniesioną od wyroku WSA. Tym samym wyrok WSA  jest prawomocny (uznający skargę Wnioskodawcy) – do ponownej oceny przez IZ RPO WD. </t>
  </si>
  <si>
    <t>umowa podpisana 24.05.2019</t>
  </si>
  <si>
    <t>296.</t>
  </si>
  <si>
    <t>RPDS.10.03.00-02-0051/17</t>
  </si>
  <si>
    <t>Kwalifikacje językowe i cyfrowe osób dorosłych</t>
  </si>
  <si>
    <t>WSA oddalił skargę Wnioskodawcy.  Wnioskodawca złożył skargę do NSA – i skarga została oddalona.</t>
  </si>
  <si>
    <t>297.</t>
  </si>
  <si>
    <t>RPDS.08.04.01-02-0041/17</t>
  </si>
  <si>
    <t>WUNG Usługi Informatyczne - Wojciech Nieciąg</t>
  </si>
  <si>
    <t>Aktywni rodzice - szczęśliwe dzieci</t>
  </si>
  <si>
    <t>uwzględniono przez IZ</t>
  </si>
  <si>
    <t>TAK</t>
  </si>
  <si>
    <t>NIE</t>
  </si>
  <si>
    <t>298.</t>
  </si>
  <si>
    <t>RPDS.08.04.01-02-0050/17</t>
  </si>
  <si>
    <t>Rodzice wracają do pracy - maluchy wkraczają w świat</t>
  </si>
  <si>
    <t>299.</t>
  </si>
  <si>
    <t>RPDS.08.04.01-02-0031/17</t>
  </si>
  <si>
    <t>Gmina Jerzmanowa</t>
  </si>
  <si>
    <t>Godzimy życie zawodowe i prywatne w Gminie Jerzmanowa</t>
  </si>
  <si>
    <t>300.</t>
  </si>
  <si>
    <t>RPDS.08.04.01-02-0020/17</t>
  </si>
  <si>
    <t>Marzena Sobczyk</t>
  </si>
  <si>
    <t>"Tu mieszka bajeczka" - sieć żłobków w gminach Szczwno - Zdrój i Sobótka</t>
  </si>
  <si>
    <t>301.</t>
  </si>
  <si>
    <t>RPDS.08.04.01-02-0035/17</t>
  </si>
  <si>
    <t>Klub Dziecęcy "SERDUSZKOlandia" Luiza Sałaj</t>
  </si>
  <si>
    <t>"Opiekun - aktywnie zawodowo a Serduszko aktywnie rozwojowo"</t>
  </si>
  <si>
    <t>302.</t>
  </si>
  <si>
    <t>RPDS.08.04.01-02-0068/17</t>
  </si>
  <si>
    <t>Monika Podolak "DomekPuchatka"</t>
  </si>
  <si>
    <t>"PUCHATEK"</t>
  </si>
  <si>
    <t>303.</t>
  </si>
  <si>
    <t>RPDS.08.04.01-02-0073/17</t>
  </si>
  <si>
    <t>Fundacja Fabryka Marzeń</t>
  </si>
  <si>
    <t>Żłobek przy ulicy Wolności w Bielawie</t>
  </si>
  <si>
    <t>304.</t>
  </si>
  <si>
    <t>RPDS.08.04.01-02-0059/17</t>
  </si>
  <si>
    <t>Leśny skrzat Sp. z o.o.</t>
  </si>
  <si>
    <t>Leśny Skrzat w Laskowicach</t>
  </si>
  <si>
    <t>305.</t>
  </si>
  <si>
    <t>RPDS.08.04.01-02-0082/17</t>
  </si>
  <si>
    <t>H-Consulting Wojciech Hołowacz</t>
  </si>
  <si>
    <t>Mamo pracuj! Dofinansowanie kosztów opieki nad dziecmi do 3 lat w podregionie legnicko-głogowskim</t>
  </si>
  <si>
    <t>uwzględniono protest i przekazano sprawę IP w celu ponownego rozpatrzenia</t>
  </si>
  <si>
    <t>306.</t>
  </si>
  <si>
    <t>RPDS.08.04.01-02-0083/17</t>
  </si>
  <si>
    <t>Mamo pracuj! Dofinansowanie kosztów opieki nad dziecmi do 3 lat w podregionie jeleniogórskim</t>
  </si>
  <si>
    <t>307.</t>
  </si>
  <si>
    <t>RPDS.08.04.01-02-0044/17</t>
  </si>
  <si>
    <t>Oleśnicka Fundacja Rozwoju Sportowego</t>
  </si>
  <si>
    <t xml:space="preserve">Nowy niepubliczny żłobek z oddziałami integracyjnymi i salami terapełtycznymi - "Czary Mary" w Długołece </t>
  </si>
  <si>
    <t>pozostawiony bez rozpatrzenia</t>
  </si>
  <si>
    <t>308.</t>
  </si>
  <si>
    <t>RPDS.08.04.01-02-0051/17</t>
  </si>
  <si>
    <t>Klub Malucha CHATKA PUCHATKA Lilianna Hupfeld</t>
  </si>
  <si>
    <t xml:space="preserve">Utworzenie Żłobka Chatka Puchatka Oddział II na terenie Gminy Wiejskiej Oleśnica </t>
  </si>
  <si>
    <t>309.</t>
  </si>
  <si>
    <t>RPDS.08.04.01-02-0075/17</t>
  </si>
  <si>
    <t>Michał Wawrzyniak Grupa Clue</t>
  </si>
  <si>
    <t>Wsparcie opieki żłobkowej we Wrocławiu</t>
  </si>
  <si>
    <t>310.</t>
  </si>
  <si>
    <t>RPDS.08.04.01-02-0085/17</t>
  </si>
  <si>
    <t>Intrast Dariusz Burawski</t>
  </si>
  <si>
    <t>Mamo pracuj! Dofinansowanie kosztów opieki nad dziećmi do 3 lat w podregionach wrocławskim i m. Wrocław</t>
  </si>
  <si>
    <t>uwzględniono protest, do negocjacji</t>
  </si>
  <si>
    <t>312.</t>
  </si>
  <si>
    <t>RPDS.08.04.01-02-0047/17</t>
  </si>
  <si>
    <t>PWO Iwona Dąbrowska</t>
  </si>
  <si>
    <t>"ŻŁOBEK DLA MALUCHA -SZANSA DLA RODZICA"</t>
  </si>
  <si>
    <t>313.</t>
  </si>
  <si>
    <t>RPDS.08.04.01-02-0094/17</t>
  </si>
  <si>
    <t>Rodzice na start!</t>
  </si>
  <si>
    <t>uwzględnia protest i przekazuje wniosek do negocjacji</t>
  </si>
  <si>
    <t>314.</t>
  </si>
  <si>
    <t>RPDS.08.04.01-02-0052/17</t>
  </si>
  <si>
    <t>"Żyrafka" Aneta Aniśkiewicz</t>
  </si>
  <si>
    <t xml:space="preserve">Żyrafka - aktywni rodzice i szczęśliwe dzieci </t>
  </si>
  <si>
    <t>315.</t>
  </si>
  <si>
    <t>RPDS.08.04.01-02-0040/17</t>
  </si>
  <si>
    <t>Magdalena Luhm Świat Okruszka</t>
  </si>
  <si>
    <t>Świat Okruszka</t>
  </si>
  <si>
    <t>316.</t>
  </si>
  <si>
    <t>RPDS.09.02.01-IP.02-02-282/17</t>
  </si>
  <si>
    <t>RPDS.09.02.01-02-0003/18</t>
  </si>
  <si>
    <t>Milickie Stowarzyszenie Przyjaciół Dzieci i Osób Niepełnosprawnych</t>
  </si>
  <si>
    <t>Pokój wytchnień</t>
  </si>
  <si>
    <t>317.</t>
  </si>
  <si>
    <t>RPDS.09.02.01-IP.02-02-263/17</t>
  </si>
  <si>
    <t>RPDS.09.02.01-02-0039/17</t>
  </si>
  <si>
    <t>Konwent Bonifratrów</t>
  </si>
  <si>
    <t>Remont i przystosowanie budynku "A" kompleksu budynków zespołu klasztornego w Ząbkowicach Śląskich do funkcji dziennegoo ośrodka wsparcia osób starszych wraz ze świadczeniem usług wsparcia na rzecz społecznosci lokalnej</t>
  </si>
  <si>
    <t>318.</t>
  </si>
  <si>
    <t>RPDS.10.01.04-IZ.00-02-277/17</t>
  </si>
  <si>
    <t>RPDS.10.04.01-02-0004/17</t>
  </si>
  <si>
    <t>Fundacja Dobrego Startu</t>
  </si>
  <si>
    <t>Pozwólmy naszym dzieciom poszerzać horyzonty</t>
  </si>
  <si>
    <t>319.</t>
  </si>
  <si>
    <t>RPDS.08.04.01-IP.02-02-290/18</t>
  </si>
  <si>
    <t>RPDS.08.04.01-02-0106/18</t>
  </si>
  <si>
    <t>"A KUKU" Justyna Liebenthal</t>
  </si>
  <si>
    <t>Mamo, tato, jestem w żłobku</t>
  </si>
  <si>
    <t>320.</t>
  </si>
  <si>
    <t>RPDS.08.04.01-02-0066/18</t>
  </si>
  <si>
    <t>Żłobek Trolik Magdalena Paściak-Sinkiewicz</t>
  </si>
  <si>
    <t>Wspaniałe dzieciństwo - zwiększenie szans na zatrudnienie osób opiekujących się dziećmi do lat 3 w powiecie jaworskim</t>
  </si>
  <si>
    <t>321.</t>
  </si>
  <si>
    <t>RPDS.10.04.02-IZ.00-02-269/17</t>
  </si>
  <si>
    <t xml:space="preserve">RPDS.10.04.02-02-0009/17 </t>
  </si>
  <si>
    <t>ZOFIA RABSZTYN AKADEMIA DOBREJ JAZDY</t>
  </si>
  <si>
    <t>Wdrożenie rozwiązań szkolenia zawodowego na potrzeby rozwoju inteligentnych specjalizacji Dolnego Śląska</t>
  </si>
  <si>
    <t>322.</t>
  </si>
  <si>
    <t xml:space="preserve">RPDS.10.04.02-02-0011/17 </t>
  </si>
  <si>
    <t>Zadbaj o swoją przyszłość - kursy, szkolenia i zawody poszukiwane na rynku przacy w obszarze ZIT WrOF</t>
  </si>
  <si>
    <t>323.</t>
  </si>
  <si>
    <t>RPDS.10.01.01-IZ.00-02-276/17</t>
  </si>
  <si>
    <t>RPDS.10.01.01-02-0029/17</t>
  </si>
  <si>
    <t>Gmina Domaniów</t>
  </si>
  <si>
    <t>Przedszkola przyjazne dzieciom w Gminie Domaniów</t>
  </si>
  <si>
    <t>324.</t>
  </si>
  <si>
    <t>RPDS.10.01.01-02-0041/17</t>
  </si>
  <si>
    <t>Domino Joanna Rowińska</t>
  </si>
  <si>
    <t>Maluchy do przedszkola - rodzice do pracy!</t>
  </si>
  <si>
    <t>325.</t>
  </si>
  <si>
    <t>RPDS.10.01.01-02-0024/17</t>
  </si>
  <si>
    <t>Gmina Legnica</t>
  </si>
  <si>
    <t>Legnickie przedszkola marzeń - uruchomienie nowych miejsc wychowania przedszkolnego, poszerzenie oferty zajęć dodatkowych, w tym dla dzieci z niepełnosprawnościami</t>
  </si>
  <si>
    <t>326.</t>
  </si>
  <si>
    <t>RPDS.10.01.01-02-0008/17</t>
  </si>
  <si>
    <t>MAŁGORZATA BIES NIERUCHOMOŚCI</t>
  </si>
  <si>
    <t>327.</t>
  </si>
  <si>
    <t>RPDS.09.02.01-IP.00-02-263/17</t>
  </si>
  <si>
    <t>RPDS.09.02.01-02-0025/17</t>
  </si>
  <si>
    <t>Gmina Stoszowice</t>
  </si>
  <si>
    <t>Aktywizacja mieszkańców Gminy Stoszowice</t>
  </si>
  <si>
    <t>uwzględniono - do oceny kryteriów premiujących</t>
  </si>
  <si>
    <t>328.</t>
  </si>
  <si>
    <t>RPDS.09.02.01-02-0026/17</t>
  </si>
  <si>
    <t>Powiat Wrocławski</t>
  </si>
  <si>
    <t>Powiatowy Klub Seniora w Kątach Wrocławskich</t>
  </si>
  <si>
    <t>329.</t>
  </si>
  <si>
    <t>RPDS.09.02.01-IP.02-02-291/18</t>
  </si>
  <si>
    <t>RPDS.09.02.01-02-0038/18</t>
  </si>
  <si>
    <t xml:space="preserve">Rodzicielstwo Zastępcze - Słuszna Misja </t>
  </si>
  <si>
    <t xml:space="preserve">nie uwzględniono </t>
  </si>
  <si>
    <t>w dniu 09.01.2019 r. WSA oddalił skargę Wnioskodawcy - wyrok prawomocny od dnia 20.02.2019 r. (otrzymany w dniu 12.03.2019 r.)</t>
  </si>
  <si>
    <t>330.</t>
  </si>
  <si>
    <t>RPDS.09.02.01-02-0016/17</t>
  </si>
  <si>
    <t>Każdy jest ważny! - wsparcie osób niepełnosprawnych i niesamodzielnych w Gminie Borów</t>
  </si>
  <si>
    <t>331.</t>
  </si>
  <si>
    <t>RPDS.09.02.01-02-0041/17</t>
  </si>
  <si>
    <t>"CERMED" ANDRZEJAK URSZULA</t>
  </si>
  <si>
    <t>PROFESJONALNE USŁUGI OPIEKUŃCZE - wzrost dostępności i jakości usług opiekuńczych dla osób niepełnosprawnych z obszarów: miasta Kamienna Góra, Gminy Kamienna Góra, Lubawki i Marciszowa</t>
  </si>
  <si>
    <t>332.</t>
  </si>
  <si>
    <t>RPDS.09.02.01-IP.02-02-283/17</t>
  </si>
  <si>
    <t>RPDS.09.02.01-02-0015/18</t>
  </si>
  <si>
    <t>Samodzielność to codzienność - mieszkanie wspomagane dla osób z niepełnosprawnościami</t>
  </si>
  <si>
    <t>333.</t>
  </si>
  <si>
    <t>RPDS.08.06.00-IP.02-02-306/18</t>
  </si>
  <si>
    <t>RPDS.08.06.00-02-0002/18</t>
  </si>
  <si>
    <t>Dolnośląski Operator Systemu Finansowania Usług Rozwojowych MMŚP</t>
  </si>
  <si>
    <t>334.</t>
  </si>
  <si>
    <t>RPDS.10.02.01-IZ.00-02-289/18</t>
  </si>
  <si>
    <t>RPDS.10.02.01-02-0082/18</t>
  </si>
  <si>
    <t>Powiat Jaworski/ Starostwo Powiatowe w Jaworze</t>
  </si>
  <si>
    <t>Nowe szanse uczniów I LO i SOSW w Jaworze</t>
  </si>
  <si>
    <t>335.</t>
  </si>
  <si>
    <t>RPDS.10.02.01-02-0081/18</t>
  </si>
  <si>
    <t>Powiat Strzeliński</t>
  </si>
  <si>
    <t>Rozwijanie wiedzy i umiejętności uczniow Zespołu Szkół Ogólnokształcących w Strzelinie</t>
  </si>
  <si>
    <t>336.</t>
  </si>
  <si>
    <t>RPDS.10.02.01-02-0115/18</t>
  </si>
  <si>
    <t>Jarosław Radko Szkoła Podstawowa Zielona Szkoła w Lubinie</t>
  </si>
  <si>
    <t>Wyrównywanie szans edukacyjnych uczniów i rozwój kompetencji nauczycieli - Zielona Edukacja</t>
  </si>
  <si>
    <t>337.</t>
  </si>
  <si>
    <t>RPDS.08.04.01-02-0101/18</t>
  </si>
  <si>
    <t>MISPRO Michał Musiał</t>
  </si>
  <si>
    <t>Aktywna mama w domu - wsparcie opiekunów na Dolnym Śląsku</t>
  </si>
  <si>
    <t>338.</t>
  </si>
  <si>
    <t>RPDS.10.02.01-02-0004/18</t>
  </si>
  <si>
    <t>Fundacja Rozwoju Edukacji Małego Inżyniera</t>
  </si>
  <si>
    <t>Szlakiem nauki w Szkole Podstawowej w Twardogórze</t>
  </si>
  <si>
    <t>339.</t>
  </si>
  <si>
    <t>RPDS.10.02.01-02-0005/18</t>
  </si>
  <si>
    <t>Szlakiem nauki w Szkole Podstawowej w Goszczu i Grabownie Wielkim</t>
  </si>
  <si>
    <t>340.</t>
  </si>
  <si>
    <t>RPDS.10.02.01-02-0007/18</t>
  </si>
  <si>
    <t>Wiedza - trampoliną sukcesu</t>
  </si>
  <si>
    <t>341.</t>
  </si>
  <si>
    <t>RPDS.10.02.01-02-0008/18</t>
  </si>
  <si>
    <t>Doświadczam-zapamiętuję-umiem</t>
  </si>
  <si>
    <t>342.</t>
  </si>
  <si>
    <t>RPDS.08.04.01-02-0042/18</t>
  </si>
  <si>
    <t>Centrum Doradztwa i Szkoleń "Europrojekt" Joanna Juszczyńska, Dorota Juszko S.j.</t>
  </si>
  <si>
    <t>Aktywny rodzic z LGOM</t>
  </si>
  <si>
    <t>343.</t>
  </si>
  <si>
    <t>RPDS.08.04.01-02-0063/18</t>
  </si>
  <si>
    <t>Ekomaluch</t>
  </si>
  <si>
    <t>344.</t>
  </si>
  <si>
    <t>RPDS.08.04.01-02-0057/18</t>
  </si>
  <si>
    <t>Stowarzyszenie pod wezwaniem Matki Bożej Nieustającej Pomocy "Przyjaciele Seniorów"</t>
  </si>
  <si>
    <t>Rodzice Dzielnych Maluchów idą do pracy</t>
  </si>
  <si>
    <t>345.</t>
  </si>
  <si>
    <t>RPDS.08.04.01-02-0087/18</t>
  </si>
  <si>
    <t>Grzegorz Jucewicz 
"MANAGMENT SERVICES"</t>
  </si>
  <si>
    <t>Nowe miejsca opieki na dziećmi do lat 3 w Niepublicznym Żłobku "GWIAZDECZKA" w Legnicy</t>
  </si>
  <si>
    <t>346.</t>
  </si>
  <si>
    <t xml:space="preserve">RPDS.08.04.01-IP.02-02-290/18 </t>
  </si>
  <si>
    <t>RPDS.08.04.01-02-0108/18</t>
  </si>
  <si>
    <t>AKTYWNI RODZICE - pomoc finansowa na zapewnienie opieki nad dziećmi do lat 3 dla opiekunów gotowych na powrót na rynek pracy we Wrocławiu</t>
  </si>
  <si>
    <t>347.</t>
  </si>
  <si>
    <t>RPDS.08.04.01-02-0076/18</t>
  </si>
  <si>
    <t>AKTYWNI RODZICE</t>
  </si>
  <si>
    <t>348.</t>
  </si>
  <si>
    <t>RPDS.08.04.01-02-0078/18</t>
  </si>
  <si>
    <t>"Stokrotka" Niepubliczny Żłobek Monika mostowy-Hibner</t>
  </si>
  <si>
    <t>Stokrotki Trzy - utworzenie niepublicznego żłobka w Żernikach Wrocławskich"</t>
  </si>
  <si>
    <t>uwzględniono protest i przekazano wniosek do negocjacji</t>
  </si>
  <si>
    <t>349.</t>
  </si>
  <si>
    <t>RPDS.08.04.01-02-0089/18</t>
  </si>
  <si>
    <t>Pierwsze Kroki - Klub Dziecięcy Justyna Kapuścińska</t>
  </si>
  <si>
    <t>Pierwsze kroki dla pracujących mam</t>
  </si>
  <si>
    <t xml:space="preserve">uwzględniono </t>
  </si>
  <si>
    <t>350.</t>
  </si>
  <si>
    <t>RPDS.08.04.01-02-0008/18</t>
  </si>
  <si>
    <t>Fundacja Mali Wspaniali</t>
  </si>
  <si>
    <t>Aktywizacja zawodowa mieszkańców Wrocławia- nowy żłobek na Krzykach</t>
  </si>
  <si>
    <t>351.</t>
  </si>
  <si>
    <t>RPDS.08.04.01-02-0094/18</t>
  </si>
  <si>
    <t>THAMES SPÓŁKA Z OGRANICZONĄ ODPOWIEDZIALNOŚCIĄ</t>
  </si>
  <si>
    <t>Powrót do aktywnosci zawodowej osób sprawujacych opiekę nad dzeićmi w wieku do 3 lat poprzez utwaorzenie nowych miejsc opieki w formie klubu dziecięcego w gmienie Oława i w gminie Długołęka</t>
  </si>
  <si>
    <t>352.</t>
  </si>
  <si>
    <t>RPDS.08.04.01-02-0061/18</t>
  </si>
  <si>
    <t>DOBRY START dla malucha i rodzica !</t>
  </si>
  <si>
    <t>353.</t>
  </si>
  <si>
    <t xml:space="preserve">RPDS.10.04.01-IZ.00-02-316/18 </t>
  </si>
  <si>
    <t>RPDS.10.04.01-02-0006/18</t>
  </si>
  <si>
    <t>Kompetentni uczniowie w Lubinie</t>
  </si>
  <si>
    <t>negatywny</t>
  </si>
  <si>
    <t>354.</t>
  </si>
  <si>
    <t xml:space="preserve">RPDS.08.02.00-IZ.00-02-315/18 </t>
  </si>
  <si>
    <t>RPDS.08.02.00-02-0005/18</t>
  </si>
  <si>
    <t xml:space="preserve">NS Konsulting Spółka z ograniczoną odpowiedzialnością </t>
  </si>
  <si>
    <t>Aktywni 30+</t>
  </si>
  <si>
    <t>355.</t>
  </si>
  <si>
    <t>WND-RPDS.08.02.00-02-0064/16</t>
  </si>
  <si>
    <t>Akademickie Stowarzyszenie Inicjatyw Społeczno-Edukacyjnych</t>
  </si>
  <si>
    <t>Nowoczesne kadry</t>
  </si>
  <si>
    <t>U/P/Ocena</t>
  </si>
  <si>
    <t>356.</t>
  </si>
  <si>
    <t>WND-RPDS.08.02.00-02-0079/16</t>
  </si>
  <si>
    <t>Alta Lingistic Sp. Z o.o.</t>
  </si>
  <si>
    <t>Strategie rozwoju lokalnego kluczem aktywizacji zawodowej</t>
  </si>
  <si>
    <t>357.</t>
  </si>
  <si>
    <t>WND-RPDS.08.02.00-02-0035/16</t>
  </si>
  <si>
    <t>ADVANCE Ewelina Podziomek</t>
  </si>
  <si>
    <t>Kwalifikacje szansą na pracę - program aktywizacji zawodowej osób dorosłych z woj. dolnośląskiego</t>
  </si>
  <si>
    <t>P/Dof.</t>
  </si>
  <si>
    <t>358.</t>
  </si>
  <si>
    <t>WND-RPDS.08.02.00-02-0174/16</t>
  </si>
  <si>
    <t>Zielone światło dla zielonych miejsc pracy</t>
  </si>
  <si>
    <t>P/Ocena</t>
  </si>
  <si>
    <t>359.</t>
  </si>
  <si>
    <t>WND-RPDS.08.02.00-02-0189/16</t>
  </si>
  <si>
    <t>P.P.H.U. PROFESJA S.C.Artur Roszko, Jarosław Roszko</t>
  </si>
  <si>
    <t>Czas na nowy zawód II</t>
  </si>
  <si>
    <t>Wnioskodawca zrezygnował z podpisania umowy</t>
  </si>
  <si>
    <t>360.</t>
  </si>
  <si>
    <t>WND-RPDS.08.02.00-02-0211/16</t>
  </si>
  <si>
    <t>Enterprise Investment Zarządzanie Ryzykiem Katarzyna Książek</t>
  </si>
  <si>
    <t>"Nowe umiejętności dla nowych wyzwań na dolnośląskim rynku pracy"</t>
  </si>
  <si>
    <t>361.</t>
  </si>
  <si>
    <t>WND-RPDS.08.02.00-02-0209/16</t>
  </si>
  <si>
    <t>EWAL EWELINA KORCZAK -KOSZÓW</t>
  </si>
  <si>
    <t>WYSOKIE KWALIFIKACJE</t>
  </si>
  <si>
    <t>362.</t>
  </si>
  <si>
    <t>WND-RPDS.08.02.00-02-0194/16</t>
  </si>
  <si>
    <t>POLSKA IZBA MŁODYCH PRZEDSIĘBIORCÓW</t>
  </si>
  <si>
    <t>Ekspres do godnego zatrudnienia</t>
  </si>
  <si>
    <t>363.</t>
  </si>
  <si>
    <t>WND-RPDS.08.03.00-02-0110/16</t>
  </si>
  <si>
    <t>Dolnośląska Agencja Współpracy Gospodarczej Sp. z o.o.</t>
  </si>
  <si>
    <t>AKADEMIA PRZEDSIĘBIORCZOŚCI KOBIET</t>
  </si>
  <si>
    <t>364.</t>
  </si>
  <si>
    <t>WND-RPDS.08.03.00-02-0156/16</t>
  </si>
  <si>
    <t>"HILLS CONSULTING" TOMASZ ANTOSIAK</t>
  </si>
  <si>
    <t>Własna firma - Twój sukces w bizesie!</t>
  </si>
  <si>
    <t>365.</t>
  </si>
  <si>
    <t>WND-RPDS.08.03.00-02-0013/16</t>
  </si>
  <si>
    <t>Agencja Rozwoju Regionalnego "AGROREG" Spółka Akcyjna w Nowej Rudzie</t>
  </si>
  <si>
    <t>SUDECKI FUNDUSZ INWESTYCYJNY</t>
  </si>
  <si>
    <t>366.</t>
  </si>
  <si>
    <t>WND-RPDS.08.03.00-02-0101/16</t>
  </si>
  <si>
    <t>Biznesłomenki z Dolnego Śląska</t>
  </si>
  <si>
    <t>367.</t>
  </si>
  <si>
    <t>WND-RPDS.08.03.00-02-0086/16</t>
  </si>
  <si>
    <t>Fundusz Regionu Wałbrzyskiego</t>
  </si>
  <si>
    <t>WSPARCIE NA STARCIE TWOJEGO BIZNESU</t>
  </si>
  <si>
    <t>368.</t>
  </si>
  <si>
    <t>WND-RPDS.08.03.00-02-0160/16</t>
  </si>
  <si>
    <t>Agencja Rozwoju Innowacji Spółka Akcyjna</t>
  </si>
  <si>
    <t>"Samozatrudnienie kluczem do sukcesu na lokalnym rynku pracy"</t>
  </si>
  <si>
    <t>U/P/ocena</t>
  </si>
  <si>
    <t>Ocena negatywna - nie uzyskał minimum punktowego</t>
  </si>
  <si>
    <t>369.</t>
  </si>
  <si>
    <t>WND-RPDS.08.03.00-02-0052/16</t>
  </si>
  <si>
    <t xml:space="preserve">Dolnośląskcy Pracodawcy </t>
  </si>
  <si>
    <t>BIZNES NA OBCASACH</t>
  </si>
  <si>
    <t xml:space="preserve">P/ocena </t>
  </si>
  <si>
    <t>370.</t>
  </si>
  <si>
    <t>RPDS.08.04.01-IP.02-02-017/15</t>
  </si>
  <si>
    <t>WND-RPDS.08.04.01-02-0007/16</t>
  </si>
  <si>
    <t>KTM Tomasz Musztyfaga</t>
  </si>
  <si>
    <t>Prywatny Żłobek Nasze Skarby</t>
  </si>
  <si>
    <t>371.</t>
  </si>
  <si>
    <t>WND-RPDS.08.04.02-02-0001/16</t>
  </si>
  <si>
    <t>P.H.U. Hanna Justyna Jakubowska</t>
  </si>
  <si>
    <t xml:space="preserve">Leśne Skrzaty w Oleśnicy </t>
  </si>
  <si>
    <t>372.</t>
  </si>
  <si>
    <t>WND-RPDS.08.04.02-02-0012/16</t>
  </si>
  <si>
    <t>Marta Solarska-Kasprzyk</t>
  </si>
  <si>
    <t>Małe dziecko to szczęście a nie problem - program aktywizacji zawodowej osób opiekujacych się dziećmi do 3 tat</t>
  </si>
  <si>
    <t>373.</t>
  </si>
  <si>
    <t>WND-RPDS.09.01.01-02-0039/16</t>
  </si>
  <si>
    <t>Powiat Lubański/Powiatowe Centrum Pomocy Rodzinie w Lubaniu</t>
  </si>
  <si>
    <t>Aktywizacja osób zagrożonych wykluczeniem społecznym poprzez zastosowanie instrumentów aktywnej integracji w powiecie lubańskim</t>
  </si>
  <si>
    <t>374.</t>
  </si>
  <si>
    <t>WND-RPDS.09.01.01-02-0046/16</t>
  </si>
  <si>
    <t>Gmina Krośnice/ Gminny Ośrodek Pomocy Społecznej w Krośnicach</t>
  </si>
  <si>
    <t>W drodze do zatrudnienia</t>
  </si>
  <si>
    <t>375.</t>
  </si>
  <si>
    <t>WND-RPDS.09.01.01-02-0027/16</t>
  </si>
  <si>
    <t>Powiat Trzebnicki/ Powiatowe Centrum Pomocy Rodzinie w Trzebnicy</t>
  </si>
  <si>
    <t>Aktywna integracja w powiecie trzebnickim</t>
  </si>
  <si>
    <t>376.</t>
  </si>
  <si>
    <t>WND-RPDS.09.01.01-02-0064/16</t>
  </si>
  <si>
    <t>Gmina Wałbrzych</t>
  </si>
  <si>
    <t>Młodzi Gniewni - integracja społeczno - zawodowa młodzieży w Młodzieżowym Ośrodku Socjoterapii w Wałbrzychu</t>
  </si>
  <si>
    <t>377.</t>
  </si>
  <si>
    <t>WND-RPDS.09.01.02-02-0002/16</t>
  </si>
  <si>
    <t>Fundacja Regionalnej Agencji Promocji Zatrudnienia</t>
  </si>
  <si>
    <t>Aktywność kluczem do sukcesu</t>
  </si>
  <si>
    <t>378.</t>
  </si>
  <si>
    <t>RPDS.09.01.03-IP.02-02-010/15</t>
  </si>
  <si>
    <t>WND-RPDS.09.01.03-02-0003/15</t>
  </si>
  <si>
    <t>Gmina Lubomierz/Miejsko-Gminny Ośrodek Pomocy Społecznej w Lubomierzu</t>
  </si>
  <si>
    <t>Aktywna integracja w Gminie Lubomierz</t>
  </si>
  <si>
    <t>379.</t>
  </si>
  <si>
    <t>WND-RPDS.09.01.03-02-0004/15</t>
  </si>
  <si>
    <t>Gmina Szklarska Poręba/Miejski Ośrodek Pomocy Społecznej w Szklarskiej Porębie</t>
  </si>
  <si>
    <t>Aktywni, zintegrowani, silniejsi</t>
  </si>
  <si>
    <t>380.</t>
  </si>
  <si>
    <t>WND-RPDS.09.02.03-02-0002/16</t>
  </si>
  <si>
    <t>Caritas Diecezji Legnickiej</t>
  </si>
  <si>
    <t>Start ku samodzielnosci</t>
  </si>
  <si>
    <t>381.</t>
  </si>
  <si>
    <t>RPDS.09.02.04-IP.02-02-235/17</t>
  </si>
  <si>
    <t>RPDS.09.02.04-02-0002/17</t>
  </si>
  <si>
    <t>Nasze dzieci</t>
  </si>
  <si>
    <t>382.</t>
  </si>
  <si>
    <t>RPDS.08.04.01-02-091/17</t>
  </si>
  <si>
    <t>Centrum Rozwoju Dziecka BEREK! Bogusława Nowiszewska</t>
  </si>
  <si>
    <t>NOWY BEREK</t>
  </si>
  <si>
    <t>383.</t>
  </si>
  <si>
    <t>RPDS.08.03.00-02-0014/17</t>
  </si>
  <si>
    <t>Stowarzyszenie Rozwoju Przedsiębiorczości</t>
  </si>
  <si>
    <t>Własna firma -szansą dla Kobiet</t>
  </si>
  <si>
    <t>384.</t>
  </si>
  <si>
    <t>RPDS.08.03.00-02-0055/17</t>
  </si>
  <si>
    <t>DOLNOŚLĄSKA STREFA PRZEDSIĘBIORCZOŚCI</t>
  </si>
  <si>
    <t>385.</t>
  </si>
  <si>
    <t>RPDS.08.04.01-02-0038/17</t>
  </si>
  <si>
    <t>Fundacja Rartnerstwo Jadwiga</t>
  </si>
  <si>
    <t>Dziecko jest najważniejsze</t>
  </si>
  <si>
    <t>386.</t>
  </si>
  <si>
    <t>RPDS.08.04.01-02-0048/17</t>
  </si>
  <si>
    <t>Centrum Wspierania Biznesu EUROPEA sp. Z o.o.</t>
  </si>
  <si>
    <t>Moi rodzice wracaja do pracy- program wsparcia aktywności zawodowej rodziców opiekujacych się dziećmi do lat 3</t>
  </si>
  <si>
    <t>387.</t>
  </si>
  <si>
    <t>RPDS.09.02.01-02-0014/17</t>
  </si>
  <si>
    <t>Forum Aktywności Lokalnej</t>
  </si>
  <si>
    <t>Program zwiększenia dostępności usług asystenckich na terenie powiatów kłodzkiego i ząbkowickiego.</t>
  </si>
  <si>
    <t>388.</t>
  </si>
  <si>
    <t>RPDS.09.02.01-02-0047/17</t>
  </si>
  <si>
    <t>ASYSTENCI - LOKALNI SUPERBOHATEROWIE. Program wsparcia osób z niepełnosprawnościami i ich rodzin.</t>
  </si>
  <si>
    <t>389.</t>
  </si>
  <si>
    <t>RPDS.08.04.01-02-0009/18</t>
  </si>
  <si>
    <t>Michałek sp. z o.o.</t>
  </si>
  <si>
    <t>Maluch na medal w mieście Wrocław</t>
  </si>
  <si>
    <t>390.</t>
  </si>
  <si>
    <t>RPDS.08.04.01-02-0053/18</t>
  </si>
  <si>
    <t>Rodzic w pracy! Dofinansowanie kosztów opieki nad dziećmi do 3 lat w podregionie wałbrzyskim</t>
  </si>
  <si>
    <t>391.</t>
  </si>
  <si>
    <t>RPDS.08.04.01-02-0072/18</t>
  </si>
  <si>
    <t>Przedszkole Ekologiczne "EKO-PRZEDSZKOLAK" Marta Konsencjusz</t>
  </si>
  <si>
    <t>EKO-MALUSZEK</t>
  </si>
  <si>
    <t>392.</t>
  </si>
  <si>
    <t>RPDS.08.04.01-02-0043/18</t>
  </si>
  <si>
    <t>FUNDACJA PRIMOHUMAN</t>
  </si>
  <si>
    <t>Aktywni rodzice z powiatów strzelińskiego i oławskiego</t>
  </si>
  <si>
    <t>393.</t>
  </si>
  <si>
    <t>RPDS.08.04.01-02-0010/18</t>
  </si>
  <si>
    <t>"CENTRUM WSPIERANIA BIZNESU EUROPEA" SPÓŁKA Z OGRANICZONĄ
ODPOWIEDZIALNOŚCIĄ</t>
  </si>
  <si>
    <t>Aktywni rodzice- program wsparcia aktywności zawodowej rodziców opiekujących się dziećmi
do lat 3</t>
  </si>
  <si>
    <t>394.</t>
  </si>
  <si>
    <t>RPDS.09.02.01-02-0042/18</t>
  </si>
  <si>
    <t>ZWIĄZEK HARCERSTWA POLSKIEGO, CHORĄGIEW DOLNOŚLĄSKA</t>
  </si>
  <si>
    <t>Dolnośląskie Podwórka</t>
  </si>
  <si>
    <t>395.</t>
  </si>
  <si>
    <t>RPDS.08.04.01-02-0095/18</t>
  </si>
  <si>
    <t>"THAMES SPÓŁKA Z OGRANICZONĄ ODPOWIEDZIALNOŚCIĄ"</t>
  </si>
  <si>
    <t>Powrót do aktywności zawodowej osób sprawujących opiekę nad dziećmi w wieku do lat 3 poprzez utworzenie nowych miejsc opieki w formie klubu dziecięcego w gminie Lwówek Śląski oraz gminie Bolesławiec</t>
  </si>
  <si>
    <t>396.</t>
  </si>
  <si>
    <t>RPDS.10.02.02-IZ.00-02-300/18</t>
  </si>
  <si>
    <t>RPDS.10.02.02-02-0010/18</t>
  </si>
  <si>
    <t>Powiat Oleśnicki</t>
  </si>
  <si>
    <t>Nowa jakość edukacji w liceach Ogólnokształcących w Oleśnicy</t>
  </si>
  <si>
    <t>397.</t>
  </si>
  <si>
    <t>RPDS.08.02.00-IP.02-02-315/18</t>
  </si>
  <si>
    <t>RPDS.08.02.00-02-0098/18</t>
  </si>
  <si>
    <t>Centrum Aktywizacji Zawodowej - kompleksowy program na rzecz osób poszukujących pracy</t>
  </si>
  <si>
    <t>398.</t>
  </si>
  <si>
    <t>RPDS.08.02.00-02-0068/18</t>
  </si>
  <si>
    <t>Wspieramy skutecznie od A- Zatrudnienia II</t>
  </si>
  <si>
    <t>399.</t>
  </si>
  <si>
    <t xml:space="preserve">RPDS.08.02.00-02-0122/18 </t>
  </si>
  <si>
    <t>PHU Dzikowiec Piotr Grzywaczewski</t>
  </si>
  <si>
    <t>Praca od zaraz</t>
  </si>
  <si>
    <t>400.</t>
  </si>
  <si>
    <t xml:space="preserve">RPDS.08.02.00-02-0134/18 </t>
  </si>
  <si>
    <t>"RAZEM"</t>
  </si>
  <si>
    <t xml:space="preserve">Kierunek pracy </t>
  </si>
  <si>
    <t>401.</t>
  </si>
  <si>
    <t xml:space="preserve">RPDS.08.02.00-02-0133/18 </t>
  </si>
  <si>
    <t>"EDUKACJA" Waldemar Lewkowicz</t>
  </si>
  <si>
    <t>POCZĄTEK</t>
  </si>
  <si>
    <t>402.</t>
  </si>
  <si>
    <t>RPDS.09.02.01-02-0004/18</t>
  </si>
  <si>
    <t>Bezpieczny start</t>
  </si>
  <si>
    <t>403.</t>
  </si>
  <si>
    <t>RPDS.10.02.02-02-0015/18</t>
  </si>
  <si>
    <t>Zachodnia Izba Gospodarcza - Pracodawcy i Przedsiębiorcy</t>
  </si>
  <si>
    <t>Podniesienie kompetencji i rozwój umiejętności uczniów z obszaru ZIT WROF</t>
  </si>
  <si>
    <t>pozostawiony bez rozpatrzenia/ wycofany przez Wnioskodawcę</t>
  </si>
  <si>
    <t>404.</t>
  </si>
  <si>
    <t>RPDS.10.02.02-02-0022/18</t>
  </si>
  <si>
    <t>"Dobra szkoła - lepszy uczeń"</t>
  </si>
  <si>
    <t>405.</t>
  </si>
  <si>
    <t>RPDS.10.02.02-02-0018/18</t>
  </si>
  <si>
    <t>Współnie ku lepszej edukacji w gminach Kobierzyce, Katy Wrocławskie i Siechnice (Bielany, Pustków W, SP2 Kąty, Smolec, SP2 Siechnice)</t>
  </si>
  <si>
    <t>pozostawiony bez rozpatrzenia/wycofany przez Wnioskodawcę</t>
  </si>
  <si>
    <t>406.</t>
  </si>
  <si>
    <t>RPDS.10.02.02-02-0014/18</t>
  </si>
  <si>
    <t>Wiem Więcej – rozwijanie kompetencji kluczowych uczniów PZS2</t>
  </si>
  <si>
    <t>407.</t>
  </si>
  <si>
    <t>RPDS.10.02.02-02-0026/18</t>
  </si>
  <si>
    <t>Fundacja "W Drogę"</t>
  </si>
  <si>
    <t>Twoja edukacja Twoja przyszłość</t>
  </si>
  <si>
    <t>408.</t>
  </si>
  <si>
    <t>RPDS.09.03.00-IP.02-02-305/18</t>
  </si>
  <si>
    <t>RPDS.09.03.00-02-0006/18</t>
  </si>
  <si>
    <t>Wielospecjalistyczny Szpital - SPZOZ w Zgorzelcu</t>
  </si>
  <si>
    <t>Dzienny Dom Opieki Medycznej w Zgorzelcu - Poprawa opieki nad osobami zależnymi</t>
  </si>
  <si>
    <t>409.</t>
  </si>
  <si>
    <t xml:space="preserve"> RPDS.08.02.00-02-0041/18</t>
  </si>
  <si>
    <t>Sudecka Izba Przemysłowo - Handlowa w Świdnicy</t>
  </si>
  <si>
    <t>Aktywizacja zawodowa na Rynku z tradycjami</t>
  </si>
  <si>
    <t>410.</t>
  </si>
  <si>
    <t>RPDS.08.02.00-02-0025/18</t>
  </si>
  <si>
    <t>S.T.R. Project Stanisław Romaniszyn</t>
  </si>
  <si>
    <t>Zbuduj swoją przyszłość!</t>
  </si>
  <si>
    <t>411.</t>
  </si>
  <si>
    <t>RPDS.08.02.00-02-0108/18</t>
  </si>
  <si>
    <t>Stawil Spółka z ograniczoną odpowiedzialnością</t>
  </si>
  <si>
    <t>W drodze do aktywności zawodowej</t>
  </si>
  <si>
    <t>412.</t>
  </si>
  <si>
    <t>RPDS.09.01.01-IP.02-02-311/18</t>
  </si>
  <si>
    <t>RPDS.09.01.01-02-0038/18</t>
  </si>
  <si>
    <t>Fundacja „Razem”</t>
  </si>
  <si>
    <t>Osiągaj nowe cele!</t>
  </si>
  <si>
    <t>413.</t>
  </si>
  <si>
    <t>RPDS.09.01.01-02-0031/18</t>
  </si>
  <si>
    <t>Klub Integracji Społecznej we Wrocławiu</t>
  </si>
  <si>
    <t>414.</t>
  </si>
  <si>
    <t>RPDS.08.02.00-02-0106/18</t>
  </si>
  <si>
    <t>Nowa droga do zatrudnienia</t>
  </si>
  <si>
    <t>415.</t>
  </si>
  <si>
    <t>RPDS.08.02.00-02-0091/18</t>
  </si>
  <si>
    <t>Kopido Sp. z o.o.</t>
  </si>
  <si>
    <t>„Kobieta Pracująca"</t>
  </si>
  <si>
    <t>416.</t>
  </si>
  <si>
    <t>RPDS.08.02.00-02-0138/18</t>
  </si>
  <si>
    <t>Nestor Group Bartosz Berkowski</t>
  </si>
  <si>
    <t>Nowe kwalifikacje na dolnośląskim rynku pracy</t>
  </si>
  <si>
    <t>pozytywny</t>
  </si>
  <si>
    <t>417.</t>
  </si>
  <si>
    <t>RPDS.08.02.00-02-0093/18</t>
  </si>
  <si>
    <t>Fundacja "Mamy Prawa"</t>
  </si>
  <si>
    <t>Zwiększ swoją szansę Kobieto</t>
  </si>
  <si>
    <t>418.</t>
  </si>
  <si>
    <t>RPDS.08.02.00-02-0131/18</t>
  </si>
  <si>
    <t>Pro4 Sp. z o.o.</t>
  </si>
  <si>
    <t>Moja inwestycja w przyszłość</t>
  </si>
  <si>
    <t>419.</t>
  </si>
  <si>
    <t>RPDS.08.02.00-02-0009/18</t>
  </si>
  <si>
    <t>Aktywni i kompetentni - w drodze na rynek pracy</t>
  </si>
  <si>
    <t>420.</t>
  </si>
  <si>
    <t>RPDS.08.02.00-02-0070/18</t>
  </si>
  <si>
    <t>Non Profit "Inkubator
pomysłów" sp. z o.o.</t>
  </si>
  <si>
    <t>Wykorzystać szansę</t>
  </si>
  <si>
    <t>421.</t>
  </si>
  <si>
    <t>RPDS.08.02.00-02-0143/18</t>
  </si>
  <si>
    <t>EKSPERT Maciej Mrozek</t>
  </si>
  <si>
    <t>"ŚCIEŻKA SPECJALISTY - program aktywizacji kariery 30+"</t>
  </si>
  <si>
    <t>422.</t>
  </si>
  <si>
    <t>RPDS.09.01.01-02-0044/18</t>
  </si>
  <si>
    <t>Szansa - Praca - Sukces</t>
  </si>
  <si>
    <t xml:space="preserve">NIE </t>
  </si>
  <si>
    <t>ocena negatywna</t>
  </si>
  <si>
    <t>423.</t>
  </si>
  <si>
    <t>RPDS.0901.01-02-0075/18</t>
  </si>
  <si>
    <t>Gmina Międzybórz</t>
  </si>
  <si>
    <t>DOBRA droga</t>
  </si>
  <si>
    <t>424.</t>
  </si>
  <si>
    <t>RPDS.09.01.01-02-0020/18</t>
  </si>
  <si>
    <t>Wykorzystaj szansę</t>
  </si>
  <si>
    <t>425.</t>
  </si>
  <si>
    <t>RPDS.08.02.00-02-0142/18</t>
  </si>
  <si>
    <t>INFOS Tomasz Żurek</t>
  </si>
  <si>
    <t>Młodzi z POWER-em na Dolnośląskim rynku pracy</t>
  </si>
  <si>
    <t>426.</t>
  </si>
  <si>
    <t>RPDS.09.01.01-02-0035/18</t>
  </si>
  <si>
    <t>Fundacja "Nasza Fundacja"</t>
  </si>
  <si>
    <t>Wpadaj do nas - Organizacja i prowadzenie Samopomocowej Pracowni typu drop-in dla osób z doświadczeniem choroby psychicznej.</t>
  </si>
  <si>
    <t>427.</t>
  </si>
  <si>
    <t>RPDS.08.02.00-02-0006/18</t>
  </si>
  <si>
    <t>"EKSPERT" S.C. OWCZAREK ROBERT, HODORSKI PAWEŁ</t>
  </si>
  <si>
    <t>Akcja- aktywizacja</t>
  </si>
  <si>
    <t>428.</t>
  </si>
  <si>
    <t>RPDS.09.01.01-02-0061/18</t>
  </si>
  <si>
    <t>Fundacja "Wspólnie Lepiej"</t>
  </si>
  <si>
    <t>Spróbuj z nami, na pewno się uda!</t>
  </si>
  <si>
    <t>429.</t>
  </si>
  <si>
    <t>RPDS.09.01.01-02-0066/18</t>
  </si>
  <si>
    <t>Polskie Stowarzyszenie na rzecz Osób  z Niepełnosprawnością Intelektualną Koło w Dzierżoniowie</t>
  </si>
  <si>
    <t>Aktywni-Niezwykli w ZAZ</t>
  </si>
  <si>
    <t>430.</t>
  </si>
  <si>
    <t>RPDS.08.032.00-02-0132/18</t>
  </si>
  <si>
    <t>Koprol Sp. z o.o.</t>
  </si>
  <si>
    <t>Siła cyfrowych kompetencji</t>
  </si>
  <si>
    <t>431.</t>
  </si>
  <si>
    <t>RPDS.08.02.00-02-0058/18</t>
  </si>
  <si>
    <t>PROGRES Szymon Artwik</t>
  </si>
  <si>
    <t>Nowe horyzonty! Program aktywizacji zawodowej osób w najtrudniejszej sytuacji na rynku pracy!</t>
  </si>
  <si>
    <t>432.</t>
  </si>
  <si>
    <t>RPDS.09.01.01-02-0036/18</t>
  </si>
  <si>
    <t>Miasto Jelenia Góra</t>
  </si>
  <si>
    <t>Postaw na KIS</t>
  </si>
  <si>
    <t>433.</t>
  </si>
  <si>
    <t>RPDS.08.02.00-02-0056/18</t>
  </si>
  <si>
    <t>Stowarzyszenie Inicjatyw Lokalnych i Krajowych</t>
  </si>
  <si>
    <t>Kierunek praca II</t>
  </si>
  <si>
    <t>434.</t>
  </si>
  <si>
    <t>RPDS.08.02.00-02-0035/18</t>
  </si>
  <si>
    <t>"Dolnośląska aktywizacja"</t>
  </si>
  <si>
    <t>435.</t>
  </si>
  <si>
    <t>RPDS.08.02.00-02-0074/18</t>
  </si>
  <si>
    <t>Dolnośląska Strefa Zatrudnienia - edycja II</t>
  </si>
  <si>
    <t>436.</t>
  </si>
  <si>
    <t>RPDS.08.02.00-02-0054/18</t>
  </si>
  <si>
    <t>ZENON MADEJ INSTYTUT PRZEDSIĘBIORCZOŚCI I INTELIGENCJI SPOŁECZNEJ</t>
  </si>
  <si>
    <t>"Fabryka aktywności zawodowej"</t>
  </si>
  <si>
    <t>437.</t>
  </si>
  <si>
    <t>RPDS.08.02.00-02-0042/18</t>
  </si>
  <si>
    <t>Olimpia Komosińska "Szkutnik"</t>
  </si>
  <si>
    <t>Aktywizacja zawodowa w Mieście Skarbów</t>
  </si>
  <si>
    <t>438.</t>
  </si>
  <si>
    <t>RPDS.08.02.00-02-0076/18</t>
  </si>
  <si>
    <t>Centrum Języków Obcych i Edukacji POLIGLOTUS Tomasz Górski</t>
  </si>
  <si>
    <t>Aktywizacja dla 30+</t>
  </si>
  <si>
    <t>439.</t>
  </si>
  <si>
    <t>RPDS.08.04.01-IP.02-02-339/19</t>
  </si>
  <si>
    <t>RPDS.08.04.01-02-0122/19</t>
  </si>
  <si>
    <t>Żłobek Oliwkowe Geniusze Wojciech Styś</t>
  </si>
  <si>
    <t>Oliwkowe Geniusze</t>
  </si>
  <si>
    <t>440.</t>
  </si>
  <si>
    <t>RPDS.08.04.01-02-0111/19</t>
  </si>
  <si>
    <t>FILTOM SPÓŁKA Z OGRANICZONĄ ODPOWIEDZIALNOŚCIĄ</t>
  </si>
  <si>
    <t>Dzieci Świata</t>
  </si>
  <si>
    <t>441.</t>
  </si>
  <si>
    <t>RPDS.09.01.01-02-0041/18</t>
  </si>
  <si>
    <t>GŁOGOWSKI UNIWERSYTET TRZECIEGO WIEKU</t>
  </si>
  <si>
    <t xml:space="preserve">Kompleksowa integracja społeczno- zawodowa w Głogowie </t>
  </si>
  <si>
    <t>U/P/Dof</t>
  </si>
  <si>
    <t>442.</t>
  </si>
  <si>
    <t>RPDS.08.02.00-02-0129/18</t>
  </si>
  <si>
    <t>Betterfield s.c. Magdalena Helman-Barylska Sylwia Szczepańska</t>
  </si>
  <si>
    <t>Wszyscy pracujemy</t>
  </si>
  <si>
    <t>443.</t>
  </si>
  <si>
    <t>RPDS.08.02.00-02-0128/18</t>
  </si>
  <si>
    <t>Wielkopolski Instytut Rozwoju Przedsiębiorczości i Edukacji Łukasz Dymek</t>
  </si>
  <si>
    <t>Praca w zasięgu ręki</t>
  </si>
  <si>
    <t>444.</t>
  </si>
  <si>
    <t>RPDS.09.01.01-02-0058/18</t>
  </si>
  <si>
    <t>Stowarzyszenie "SOS DLA RODZINY"</t>
  </si>
  <si>
    <t>Aktywizacja społeczna i zawodowa osób w szczególnie trudnej sytuacji z terenu powiatów kłodzkiego i ząbkowickiego</t>
  </si>
  <si>
    <t>445.</t>
  </si>
  <si>
    <t>RPDS.10.01.04-02-0006/19</t>
  </si>
  <si>
    <t>Gmina Miejska Kamienna Góra, pl. Grunwaldzki 1, 58-400 Kamienna Góra</t>
  </si>
  <si>
    <t>Z nami lepiej</t>
  </si>
  <si>
    <t>nie</t>
  </si>
  <si>
    <t>ZIT AW wnioskdawca wycofał protest 6.09.2019</t>
  </si>
  <si>
    <t>446.</t>
  </si>
  <si>
    <t>RPDS.10.01.04-IZ.00-02-322/18</t>
  </si>
  <si>
    <t>RPDS.10.01.04-02-0005/19</t>
  </si>
  <si>
    <t>Centrum Wspomagania Rozwoju Niepubliczna Poradnia Psychologiczno-Pedagogiczna Katarzyna Ciostek</t>
  </si>
  <si>
    <t>Przedszkole równych szans w Świdnicy</t>
  </si>
  <si>
    <t>447.</t>
  </si>
  <si>
    <t>RPDS.10.01.04-02-0009/19</t>
  </si>
  <si>
    <t>NIEPUBLICZNE PRZEDSZKOLE JĘZYKOWE "CHATKA PUCHATKA" ANNA OLEJNIK</t>
  </si>
  <si>
    <t>Przedszkole Chatka Puchatka miejscem wszechstronnego rozwoju dziecka</t>
  </si>
  <si>
    <t>448.</t>
  </si>
  <si>
    <t>RPDS.10.01.02-IZ.00-02-320/18</t>
  </si>
  <si>
    <t>RPDS.10.01.02-02-0020/19</t>
  </si>
  <si>
    <t>Gmina Sobótka</t>
  </si>
  <si>
    <t>Przedszkolaki na start! Zapewnienie wysokiej jakości edukacji przedszkolnej w Gminie Sobótka poprzez utworzenie nowych 45 miejsc przedszkolnych, realizacje zajęć dodatkowych dla dzieci oraz doskonalenia zawodowe nauczycieli</t>
  </si>
  <si>
    <t>449.</t>
  </si>
  <si>
    <t>RPDS.10.01.02-02-0002/19</t>
  </si>
  <si>
    <t>FIRST STEP ACADEMY SPÓŁKA Z OGRANICZONĄ ODPOWIEDZIALNOŚCIĄ</t>
  </si>
  <si>
    <t>Przedszkole językowe First Step Academy - Wysoka jakość edukacji przedszkolnej</t>
  </si>
  <si>
    <t>450.</t>
  </si>
  <si>
    <t>RPDS.10.01.02-02-0016/19</t>
  </si>
  <si>
    <t>M. Y. Spółka z ograniczoną odpowiedzialnością</t>
  </si>
  <si>
    <t>Utworzenie nowego oddziału przedszkolnego we Wrocławiu dla Przedszkola Misia Yogiego</t>
  </si>
  <si>
    <t>451.</t>
  </si>
  <si>
    <t>RPDS.09.01.01-IP.02-02-352/19</t>
  </si>
  <si>
    <t>RPDS.09.01.01-02-0037/19</t>
  </si>
  <si>
    <t>EDUKACJA-PRO</t>
  </si>
  <si>
    <t xml:space="preserve">Nowe horyzonty- program aktywnej integracji </t>
  </si>
  <si>
    <t>Przekazano na KOP</t>
  </si>
  <si>
    <t>452.</t>
  </si>
  <si>
    <t>RPDS.09.01.01-02-0038/19</t>
  </si>
  <si>
    <t>Fundacja KOBE</t>
  </si>
  <si>
    <t>Zbuduj z nami lepszą przyszłość</t>
  </si>
  <si>
    <t>453.</t>
  </si>
  <si>
    <t>RPDS.09.01.01-02-0054/19</t>
  </si>
  <si>
    <t>Fundacja Wspierania i Rozwoju Ekonomii Społecznej</t>
  </si>
  <si>
    <t xml:space="preserve">Kierunek na aktywizację w mieście i gminie Kłodzko </t>
  </si>
  <si>
    <t>454.</t>
  </si>
  <si>
    <t>RPDS.09.01.01-02-0026/19</t>
  </si>
  <si>
    <t>SPÓŁDZIELNIA SOCJALNA USŁUGI 24 BIZ</t>
  </si>
  <si>
    <t>PRZEZ DOŚWIADCZENIE DO ZATRUDNIENIA</t>
  </si>
  <si>
    <t>455.</t>
  </si>
  <si>
    <t>RPDS.09.01.01-02-0027/19</t>
  </si>
  <si>
    <t>Stowarzyszenie "TWORZYMYY"</t>
  </si>
  <si>
    <t>AKTYWNOĆ ZAWODOWA JEST KOBIETĄ</t>
  </si>
  <si>
    <t>456.</t>
  </si>
  <si>
    <t>RPDS.09.01.01-02-0056/19</t>
  </si>
  <si>
    <t>DROGOWSKAZ - kierunek na pracę. Aktywizacja społeczno - zawodowa mieszkańców Wrocławia</t>
  </si>
  <si>
    <t>457.</t>
  </si>
  <si>
    <t xml:space="preserve"> RPDS.08.04.01-02-0056/19</t>
  </si>
  <si>
    <t>Fundacja PRIMOHUMAN</t>
  </si>
  <si>
    <t>Aktywni rodzice</t>
  </si>
  <si>
    <t>458.</t>
  </si>
  <si>
    <t xml:space="preserve"> RPDS.08.04.01-02-0048/19</t>
  </si>
  <si>
    <t>Centrum Doradztwa i Szkoleń Europrojekt Joanna Juszczyńska, Dorota Juszko sp. Jawna</t>
  </si>
  <si>
    <t>Aktywny rodzic z LGOM - 2 edycja</t>
  </si>
  <si>
    <t>459.</t>
  </si>
  <si>
    <t xml:space="preserve"> RPDS.08.04.01-02-0047/19</t>
  </si>
  <si>
    <t xml:space="preserve">Aktywny rodzic z Powiatu Bolesławieckiego i Zgorzeleckiego. </t>
  </si>
  <si>
    <t>460.</t>
  </si>
  <si>
    <t xml:space="preserve"> RPDS.08.04.01-02-0046/19</t>
  </si>
  <si>
    <t>H-consulting Wojciech Hołowacz</t>
  </si>
  <si>
    <t>Mamo idź do pracy! Dofinansowanie kosztów opieki nad dziećmi do 3 lat w podregionie legnicko-głogowskim - II edycja</t>
  </si>
  <si>
    <t>461.</t>
  </si>
  <si>
    <t xml:space="preserve"> RPDS.08.04.01-02-0049/19</t>
  </si>
  <si>
    <t>Mamo idź do pracy! Dofinansowanie kosztów opieki nad dziećmi do 3 lat w podregionie jeleniogórskim - II edycja</t>
  </si>
  <si>
    <t>462.</t>
  </si>
  <si>
    <t xml:space="preserve"> RPDS.08.04.01-02-0085/19</t>
  </si>
  <si>
    <t>Nowe miejsca opieki nad dziećmi do lat 3 w Gminie Wińsko szansą na wzrost zatrudnienia wśród rodziców</t>
  </si>
  <si>
    <t>463.</t>
  </si>
  <si>
    <t xml:space="preserve"> RPDS.08.04.01-02-0052/19</t>
  </si>
  <si>
    <t>Leśny Skrzat Sp. z o.o.</t>
  </si>
  <si>
    <t>Leśne Skrzaty w Brzeziej Łące i Oleśnicy</t>
  </si>
  <si>
    <t>464.</t>
  </si>
  <si>
    <t xml:space="preserve"> RPDS.08.04.01-02-0059/19</t>
  </si>
  <si>
    <t xml:space="preserve">„Zielony zakątek” – żłobek miejski szansą na aktywizację zawodową mieszkańców Oławy </t>
  </si>
  <si>
    <t>465.</t>
  </si>
  <si>
    <t xml:space="preserve"> RPDS.08.04.01-02-0072/19</t>
  </si>
  <si>
    <t>"CENTRUM WSPIERANIA BIZNESU EUROPEA" SPÓŁKA Z OGRANICZONĄ ODPOWIEDZIALNOŚCIĄ</t>
  </si>
  <si>
    <t>Pirackie Skarby- program wsparcia aktywności zawodowej rodziców opiekujących się dziećmi do lat 3</t>
  </si>
  <si>
    <t>466.</t>
  </si>
  <si>
    <t xml:space="preserve"> RPDS.08.04.01-02-0129/19</t>
  </si>
  <si>
    <t>Mamo, tato wróć do pracy</t>
  </si>
  <si>
    <t>467.</t>
  </si>
  <si>
    <t xml:space="preserve"> RPDS.08.04.01-02-0126/19</t>
  </si>
  <si>
    <t>Wsparcie aktywności zawodowej rodziców w Gminie Ząbkowice Śląskie poprzez utworzenie Żłobka Publicznego w Ząbkowicach Śląskich</t>
  </si>
  <si>
    <t>468.</t>
  </si>
  <si>
    <t>RPDS.10.01.02-02-0001/18</t>
  </si>
  <si>
    <t>Mali odkrywcy - upowszechnienie i zapewnienie wysokiej jakości edukacji przedszkolnej w Gminie Wrocław</t>
  </si>
  <si>
    <t>w trakcie rozpatrywania</t>
  </si>
  <si>
    <t>469.</t>
  </si>
  <si>
    <t>RPDS.10.01.02-02-0036/19</t>
  </si>
  <si>
    <t>Nowe miejsca przedszkolne w Familijnym Wrocławiu</t>
  </si>
  <si>
    <t>470.</t>
  </si>
  <si>
    <t>RPDS.10.01.02-02-0019/19</t>
  </si>
  <si>
    <t>Gmina Długołęka</t>
  </si>
  <si>
    <t>Dobry start przedszkolaka w gminie Długołęka</t>
  </si>
  <si>
    <t>471.</t>
  </si>
  <si>
    <t>RPDS.10.01.02-02-0037/19</t>
  </si>
  <si>
    <t>POTRAFIĘ POMÓC SPÓŁKA Z OGRANICZONĄ ODPOWIEDZIALNOŚCIĄ</t>
  </si>
  <si>
    <t>TERAPEUTYCZNY PUNKT PRZEDSZKOLNY WE WROCŁAWIU SZANSĄ DLA DZIECI NIEPEŁNOSPRAWNYCH</t>
  </si>
  <si>
    <t>472.</t>
  </si>
  <si>
    <t>RPDS.09.01.01-02-0091/19</t>
  </si>
  <si>
    <t>Gmina Bystrzyca Kłodzka</t>
  </si>
  <si>
    <t>"Szansa dla osób zagrożonych wykluczeniem społecznym w rejonie Bystrzycy Kłodzkiej"</t>
  </si>
  <si>
    <t>473.</t>
  </si>
  <si>
    <t>RPDS.10.01.02-02-0005/19</t>
  </si>
  <si>
    <t xml:space="preserve">FUNDACJA "STRACHOTA"                        WE WROCŁAWIU </t>
  </si>
  <si>
    <t>Nowe miejsca przedszkolne w Ekologicznym Przedszkolu Fundacji Strachota we Wrocławiu</t>
  </si>
  <si>
    <t>474.</t>
  </si>
  <si>
    <t>RPDS.10.01.02-02-0025/19</t>
  </si>
  <si>
    <t>BIM BAM BOM MAGDALENA KŁAK-TURSKA</t>
  </si>
  <si>
    <t>Przedszkolaki na start- Rozbudowa Niepublicznego Przedszkola Bim Bam Bom 2 we Wrocławiu</t>
  </si>
  <si>
    <t>475.</t>
  </si>
  <si>
    <t>RPDS.10.01.02-02-0035/19</t>
  </si>
  <si>
    <t xml:space="preserve">Monika Mostowy-Hibner                          i Natalia Tarkowska-Kordus prowadzące działalność w formie spółki cywilnej pn. Publiczne Przedszkole w Żernikach Wrocławskich WEDANEK Natalia Tarkowska-Kordus i Monika Mostowy-Hibner </t>
  </si>
  <si>
    <t>Wedanek-nowoczesne przedszkole w Żernikach Wrocławskich dobrym startem w przyszłość</t>
  </si>
  <si>
    <t>476.</t>
  </si>
  <si>
    <t>RPDS.08.04.01-02-0032/19</t>
  </si>
  <si>
    <t>MAMA+</t>
  </si>
  <si>
    <t>477.</t>
  </si>
  <si>
    <t>RPDS.08.04.01-02-0058/19</t>
  </si>
  <si>
    <t>Gmina Pieszyce</t>
  </si>
  <si>
    <t>Ekożłobek</t>
  </si>
  <si>
    <t>478.</t>
  </si>
  <si>
    <t>RPDS.08.04.01-02-0091/19</t>
  </si>
  <si>
    <t>Andrzej Nowicki ELFIKI</t>
  </si>
  <si>
    <t>Elfikowa kraina</t>
  </si>
  <si>
    <t>479.</t>
  </si>
  <si>
    <t>RPDS.08.04.01-02-0120/19</t>
  </si>
  <si>
    <t>Klub Malucha "Wleń"</t>
  </si>
  <si>
    <t>ok nabór 362/19</t>
  </si>
  <si>
    <t>listopad</t>
  </si>
  <si>
    <t>XI 2019</t>
  </si>
  <si>
    <t xml:space="preserve"> RPDS.10.01.02-02-0025/19 z listy do konkursu RPDS.10.01.02-IZ.00-02-320/18</t>
  </si>
  <si>
    <t xml:space="preserve"> RPDS.10.01.02-02-0036/19 z listy do konkursu RPDS.10.01.02-IZ.00-02-320/18</t>
  </si>
  <si>
    <t>Działanie 8.7 Aktywne i zdrowe starzenie się</t>
  </si>
  <si>
    <t>Działanie 8.7 
konkurs horyzontalny</t>
  </si>
  <si>
    <t>opublikowanie ogłoszenia o  konkursie: 
21 styczeń 2020 r.
planowany termin rozpoczęcia składania wniosków:
24 luty 2020 r.</t>
  </si>
  <si>
    <t xml:space="preserve">8.7.A. 
Wdrożenie programów profilaktycznych, w tym działania zwiększające zgłaszalność na badania profilaktyczne.
</t>
  </si>
  <si>
    <t>Konkurs dotyczy działań w zakresie Regionalnego programu zdrowotnego Województwa Dolnośląskiego  w zakresie profilaktyki chorób odkleszczowych</t>
  </si>
  <si>
    <t>opublikowanie ogłoszenia o  konkursie: 
25 luty 2020 r.
planowany termin rozpoczęcia składania wniosków:
30 marca 2020 r.</t>
  </si>
  <si>
    <t xml:space="preserve">Konkurs dotyczy działań w zakresie Regionalnego programu zdrowotnego zapobiegania i wczesnego wykrywania cukrzycy typu 2 wśród mieszkańców województwa dolnośląskiego </t>
  </si>
  <si>
    <t>Działanie 9.1 
konkurs horyzontalny</t>
  </si>
  <si>
    <t>opublikowanie ogłoszenia o  konkursie: 
19 marca 2020 r.
planowany termin rozpoczęcia składania wniosków:
30 kwietnia 2020 r.</t>
  </si>
  <si>
    <t>Projekty o wartości dofinansowania powyżej 100 tys. euro</t>
  </si>
  <si>
    <t>opublikowanie ogłoszenia o  konkursie: 
8 kwietnia 2020 r.
planowany termin rozpoczęcia składania wniosków:
12 maja 2020 r.</t>
  </si>
  <si>
    <t>opublikowanie ogłoszenia o  konkursie: 
15 lipca 2020 r.
planowany termin rozpoczęcia składania wniosków:
17 sierpnia 2020 r.</t>
  </si>
  <si>
    <t>Działanie 9.2 Dostęp do wysokiej jakości usług społecznych  - nie przewiduje się naboru w 2020 r.</t>
  </si>
  <si>
    <t>Działanie 9.3 Dostęp do wysokiej jakości usług zdrowotnych  - nie przewiduje się naboru w 2020 r.</t>
  </si>
  <si>
    <t>Działanie 9.4 Wspieranie gospodarki społecznej - nie przewiduje się naboru w 2020 r.</t>
  </si>
  <si>
    <t>Działanie 10.1 Zapewnienie równego dostępu do wysokiej jakości edukacji przedszkolnej - nie przewiduje się naboru w 2020 r.</t>
  </si>
  <si>
    <t xml:space="preserve">Działanie 10.2 Zapewnienie równego dostępu do wysokiej jakości edukacji podstawowej, gimnazjalnej i ponadgimnazjalnej 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</si>
  <si>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</si>
  <si>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</si>
  <si>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IZ RPO WD                    ZIT AJ </t>
  </si>
  <si>
    <t>Działanie 10.3 Poprawa dostępności i wspieranie uczenia się przez całe życie - nie przewiduje się naboru w 2020 r.</t>
  </si>
  <si>
    <t>Działanie 10.4 Dostosowanie systemów kształcenia i szkolenia zawodowego do potrzeb rynku pracy  - nie przewiduje się naboru w 2020 r.</t>
  </si>
  <si>
    <r>
      <rPr>
        <sz val="11"/>
        <color rgb="FFFF0000"/>
        <rFont val="Calibri"/>
        <family val="2"/>
        <charset val="238"/>
        <scheme val="minor"/>
      </rPr>
      <t>Ewa podała kwoty w kolumnie</t>
    </r>
    <r>
      <rPr>
        <sz val="11"/>
        <color theme="1"/>
        <rFont val="Calibri"/>
        <family val="2"/>
        <scheme val="minor"/>
      </rPr>
      <t>: Wartość dofinansowania EFS  projektów wybranych dotychczas niezakontraktowanych</t>
    </r>
  </si>
  <si>
    <r>
      <rPr>
        <sz val="11"/>
        <color rgb="FFFF0000"/>
        <rFont val="Calibri"/>
        <family val="2"/>
        <charset val="238"/>
        <scheme val="minor"/>
      </rPr>
      <t>Ewa podała kwoty w kolumnie:</t>
    </r>
    <r>
      <rPr>
        <sz val="11"/>
        <color theme="1"/>
        <rFont val="Calibri"/>
        <family val="2"/>
        <scheme val="minor"/>
      </rPr>
      <t xml:space="preserve"> Wartość dofinansowania EFS  projektów wybranych dotychczas niezakontraktowanych</t>
    </r>
  </si>
  <si>
    <t xml:space="preserve">ok.  nabór 363/19 -wg listy 3 672 832,37 wnioski złożone </t>
  </si>
  <si>
    <t>Nabór 370/19 ok</t>
  </si>
  <si>
    <r>
      <t>DWUP</t>
    </r>
    <r>
      <rPr>
        <sz val="11"/>
        <color rgb="FFFF0000"/>
        <rFont val="Calibri"/>
        <family val="2"/>
        <charset val="238"/>
        <scheme val="minor"/>
      </rPr>
      <t xml:space="preserve"> kwota w kolumnie: </t>
    </r>
    <r>
      <rPr>
        <sz val="11"/>
        <color theme="1"/>
        <rFont val="Calibri"/>
        <family val="2"/>
        <scheme val="minor"/>
      </rPr>
      <t xml:space="preserve">Wartość dofinansowania EFS  projektów wybranych dotychczas niezakontraktowanych </t>
    </r>
  </si>
  <si>
    <t>nabór 374/19 ok</t>
  </si>
  <si>
    <t xml:space="preserve"> RPDS.08.04.01-02-0080/19</t>
  </si>
  <si>
    <t>Gmina Świebodzice</t>
  </si>
  <si>
    <t>Nowe miejsca żłobkowe dla świebodzickich maluchów !</t>
  </si>
  <si>
    <t xml:space="preserve"> RPDS.08.04.01-02-0044/19</t>
  </si>
  <si>
    <t>Gmina Zgorzelec</t>
  </si>
  <si>
    <t>Rozwój instytucji opieki nad dziećmi w wieku do lat 3 w Gminie Zgorzelec</t>
  </si>
  <si>
    <t xml:space="preserve"> RPDS.08.04.01-02-0050/19</t>
  </si>
  <si>
    <t>PAWEŁ ROZMARYNOWSKI ARTCOM</t>
  </si>
  <si>
    <t>Dolnośląska SUPERNIANIA</t>
  </si>
  <si>
    <t>RPDS.08.04.01-02-0010/19</t>
  </si>
  <si>
    <t>BEST FINANSE SPÓŁKA Z OGRANICZONĄ ODPOWIEDZIALNOŚCIĄ</t>
  </si>
  <si>
    <t>Aktywizacja zawodowa rodziców dzieci do lat 3 poprzez utworzenie nowych miejsc opieki na terenie Wrocławia</t>
  </si>
  <si>
    <t>RPDS.08.04.01-02-0099/19</t>
  </si>
  <si>
    <t>J&amp;C GROUP Karolina
Chadzypanagiotis-Jurkiewicz</t>
  </si>
  <si>
    <t xml:space="preserve">Żłobek ,,Motylek” </t>
  </si>
  <si>
    <t>RPDS.08.04.01-02-0038/19</t>
  </si>
  <si>
    <t>Żłobek Tęczowy Pałac</t>
  </si>
  <si>
    <t>RPDS.08.04.01-02-0135/19</t>
  </si>
  <si>
    <t>IK CONSULTING ILONA KRÓL</t>
  </si>
  <si>
    <t>Żłobek w gminie Oława</t>
  </si>
  <si>
    <t>RPDS.10.01.01-IZ.00-02-362/19</t>
  </si>
  <si>
    <t>RPDS.10.01.01-02-0045/19</t>
  </si>
  <si>
    <t>Dorota Podsiadło Żłobek Radosne Tuptusie</t>
  </si>
  <si>
    <t>Równy dostęp do wysokiej jakości edukacji przedszkolnej fundamentem rozwoju dzieci</t>
  </si>
  <si>
    <t>RPDS.08.04.01-02-0013/19</t>
  </si>
  <si>
    <t>HIC&amp;HOC EDUKACJA SP. Z O.O.</t>
  </si>
  <si>
    <t>"Maluchy i Spółka" Oddział Hallera</t>
  </si>
  <si>
    <t>Projekt wybrany do dofinansowania</t>
  </si>
  <si>
    <t>RPDS.09.01.01-02-0010/19</t>
  </si>
  <si>
    <t>Fundacja Integracji Społecznej "ABRAMIS"</t>
  </si>
  <si>
    <t>SWOJĄ DROGĄ</t>
  </si>
  <si>
    <t>RPDS.09.01.01-02-0094/19</t>
  </si>
  <si>
    <t>Stowarzyszenie Eurolegnica</t>
  </si>
  <si>
    <t>Krok do sukcesu</t>
  </si>
  <si>
    <t>Pozytywny po proteście</t>
  </si>
  <si>
    <t>RPDS.09.01.01-02-0007/19</t>
  </si>
  <si>
    <t>Fundacja "Raduga"</t>
  </si>
  <si>
    <t>Szansa na START</t>
  </si>
  <si>
    <t>Bez rozp.</t>
  </si>
  <si>
    <t>RPDS.09.01.01-02-0012/19</t>
  </si>
  <si>
    <t>STOWARZYSZENIE TWÓRCÓW I ZWOLENNIKÓW PSYCHOSTYMULACJI</t>
  </si>
  <si>
    <t>Klub grupy wsparcia Dyna Lingua</t>
  </si>
  <si>
    <t>RPDS.09.01.01-02-0017/19</t>
  </si>
  <si>
    <t>Fundacja "Manufaktura Inicjatyw"</t>
  </si>
  <si>
    <t>Aktywizacja i zatrudnienie.</t>
  </si>
  <si>
    <t>RPDS.09.01.01-02-0045/19</t>
  </si>
  <si>
    <t>STOWARZYSZENIE RODZICÓW DZIECI I MŁODZIEŻY SPECJALNEJ TROSKI W BOLESŁAWCU</t>
  </si>
  <si>
    <t>Aktywna integracja w Lubinie</t>
  </si>
  <si>
    <t>RPDS.09.01.01-02-0047/19</t>
  </si>
  <si>
    <t>DOLNOŚLĄSKIE FORUM WARSZTATÓW TERAPII ZAJĘCIOWEJ</t>
  </si>
  <si>
    <t>Dolnośląskie Forum WTZ wspiera niepełnosprawnych</t>
  </si>
  <si>
    <t>RPDS.09.01.01-02-0053/19</t>
  </si>
  <si>
    <t>TOWARZYSTWO PRZYJACIÓŁ DZIECI DOLNOŚLĄSKI ODDZIAŁ REGIONALNY</t>
  </si>
  <si>
    <t>Jawor stawia na niepełnosprawnych</t>
  </si>
  <si>
    <t>RPDS.09.01.01-02-0069/19</t>
  </si>
  <si>
    <t>FUNDACJA PRZYSTAŃ W ŚCINAWIE</t>
  </si>
  <si>
    <t>INWESTUJĘ W SIEBIE</t>
  </si>
  <si>
    <t>RPDS.09.01.01-02-0080/19</t>
  </si>
  <si>
    <t>Fundacja Ewangelickie Centrum Diakonii i Edukacji, im. ks. Marcina Lutra</t>
  </si>
  <si>
    <t>Aktywna integracja społeczną szansą na lepszą przyszłość dla osób niepełnosprawnych</t>
  </si>
  <si>
    <t>RPDS.09.01.01-02-0082/19</t>
  </si>
  <si>
    <t>Fundacja "Merkury"</t>
  </si>
  <si>
    <t>Aktywnie w Dobromierzu</t>
  </si>
  <si>
    <t>RPDS.09.01.01-02-0089/19</t>
  </si>
  <si>
    <t>Wrocławskie Stowarzyszenie na rzecz Osób Niepełnosprawnych Intelektualnie BONITUM</t>
  </si>
  <si>
    <t>Aktywni - niezależni</t>
  </si>
  <si>
    <t>RPDS.09.01.01-02-0097/19</t>
  </si>
  <si>
    <t>Stowarzyszenie Inicjatyw Twórczych</t>
  </si>
  <si>
    <t>LODOŁAMACZ- kurs na pełne życie.</t>
  </si>
  <si>
    <t>RPDS.09.01.01-02-0110/19</t>
  </si>
  <si>
    <t>Stowarzyszenie "Edukacja i rozwój"</t>
  </si>
  <si>
    <t>Akcja Reintegracja IV</t>
  </si>
  <si>
    <t>RPDS.09.01.01-02-0112/19</t>
  </si>
  <si>
    <t>Centrum Integracji Społecznej Leśna</t>
  </si>
  <si>
    <t>RPDS.09.01.01-02-0062/19</t>
  </si>
  <si>
    <t xml:space="preserve"> Pewny Kierunek</t>
  </si>
  <si>
    <t>RPDS.09.01.01-02-0067/19</t>
  </si>
  <si>
    <t>Fundacja PRESTO</t>
  </si>
  <si>
    <t>Bank Wsparcia</t>
  </si>
  <si>
    <t>RPDS.09.01.01-02-0042/19</t>
  </si>
  <si>
    <t>AKTYWNI W DZIAŁANIU !</t>
  </si>
  <si>
    <t>RPDS.09.02.01-IP.02-02-361/19</t>
  </si>
  <si>
    <t>RPDS.09.02.01-02-0007/19</t>
  </si>
  <si>
    <t>Usługi asystenckie dla powiatu wałbrzyskiego i m. Wałbrzycha</t>
  </si>
  <si>
    <t>RPDS.09.02.01-02-0005/19</t>
  </si>
  <si>
    <t>Non Profit "Inkubator pomysłów" spółka z ograniczoną odpowiedzialnością</t>
  </si>
  <si>
    <t>Asystent osobisty osoby z niepełnosprawnością  - wsparcie na czasie</t>
  </si>
  <si>
    <t>RPDS.09.02.01-02-0008/19</t>
  </si>
  <si>
    <t>Usługi asystenckie dla powiatu kłodzkiego i ząbkowickiego</t>
  </si>
  <si>
    <t>RPDS.09.02.01-02-0091/19</t>
  </si>
  <si>
    <t>Aktywni i Sprawni w Gminie Jerzmanowa</t>
  </si>
  <si>
    <t>RPDS.09.02.01-02-0004/19</t>
  </si>
  <si>
    <t>FUNDACJA "TYMONIX"</t>
  </si>
  <si>
    <t>Profesjonalne usługi społeczne w Gminie Ścinawa</t>
  </si>
  <si>
    <t xml:space="preserve">beneficjent był wzywany do uzupełnienia wniosku ale był brak odzewu i wniosek został odrzucony
</t>
  </si>
  <si>
    <t>wniosek  uzupełniony</t>
  </si>
  <si>
    <t>4,2567</t>
  </si>
  <si>
    <t>rejestr protestów</t>
  </si>
  <si>
    <t xml:space="preserve">Na etapie rozpatrywania przez IP -wniosek  uzupełniony i negatywny po tym uzupełniniu </t>
  </si>
  <si>
    <t xml:space="preserve">Na etapie rozpatrywania przez IP - Negatywny </t>
  </si>
  <si>
    <t xml:space="preserve">Na etapie rozpatrywania przez IP - wniosek  uzupełniony i negatywny po tym uzupełniniu </t>
  </si>
  <si>
    <t>projekt z decyzji kierunkowej, ujęty w kolumnie -wybrane niezakontraktowane)</t>
  </si>
  <si>
    <t>ok. decyzja kierunkowa 074/18</t>
  </si>
  <si>
    <t xml:space="preserve">grudzień umowa podpisana. </t>
  </si>
  <si>
    <t xml:space="preserve">grudzień - umowa nie podpisana. </t>
  </si>
  <si>
    <t>ok. konkurs 376/19</t>
  </si>
  <si>
    <t>ok. grudzień podpisane umowy</t>
  </si>
  <si>
    <t>grudzień - umowa  podpisana</t>
  </si>
  <si>
    <t>decyzja kierunkowa 1 125 541,78 euro</t>
  </si>
  <si>
    <t>XII 2019</t>
  </si>
  <si>
    <t>9.1.1</t>
  </si>
  <si>
    <t xml:space="preserve">5 497 250,00 EUR. - zwiekszenie regulaminu do kwoty 13 497 250 EUR.  </t>
  </si>
  <si>
    <t>grudzień - umowa nie podpisana 422 319,31pln</t>
  </si>
  <si>
    <t>grudzień - umowa nie podpisana 1 663 675,08 pln</t>
  </si>
  <si>
    <t>ok. kwoty z decyzji</t>
  </si>
  <si>
    <t xml:space="preserve">ok.  Nabór 289/18. </t>
  </si>
  <si>
    <t>grudzień - umowa podpisana</t>
  </si>
  <si>
    <t>grudzień- umowa nie podpisana</t>
  </si>
  <si>
    <t>357616,25 decyzja</t>
  </si>
  <si>
    <t>ujęty już tutaj projekt z decyzji. Nabór 300/18. W grudniu dwie umowy 1298771,66</t>
  </si>
  <si>
    <t>nabór 301/18. W grudniu brak umów</t>
  </si>
  <si>
    <t>nabór 347/19 ok</t>
  </si>
  <si>
    <t>nabór 348/19   Grudzień podpisana umowa 1260988,20 ok.</t>
  </si>
  <si>
    <t>nabór 349/19 - Grudzień podpisana umowa 1694312,71 ok.</t>
  </si>
  <si>
    <t>kwota zwiększona w regulaminie (38 348 976,25 PLN) 9970429,-</t>
  </si>
  <si>
    <t>grudzień konkurs 375/19 na kwotę EUR 6 461 682</t>
  </si>
  <si>
    <t>grudzień umowa nie podpisana</t>
  </si>
  <si>
    <t xml:space="preserve">nabór  352/19 - została ppodana prawidłowa kwota 56 706 627,42 pln skorygowana w styczniu 2020r. ( kwota na koniec grudnia 2019 r. opiewała na mniejszą wartość gdyż zawierała błąd)  - W dniu 07.01.2020 r. została zatwierdzona korekta do Listy rankingowej oraz rozstrzygającej. 8.01.2020 r. zostanie opublikowana Korekta Listy rankingowej wraz z komunikatem.W korekcie listy rankingowej dla konkursu RPDS.09.01.01-IP.02-02-352/19 kwota wydatków UE dla projektów wybranych do dofinansowania wynosi: 56 706 627,42 PLN i jest zgodna z danymi ujętymi w  SL2014.
</t>
  </si>
  <si>
    <t>nabór 366/19 nabór -  zakończony, kwota wg złozonych wniosków</t>
  </si>
  <si>
    <t>pozakonkursowy 378/19 na kwotę 1 947 375,72 eur</t>
  </si>
  <si>
    <t>nabór 316/18 + nabór 346/19. umowy w grudniu 9882454,03 ok</t>
  </si>
  <si>
    <t>10.01.02-02-0004/18</t>
  </si>
  <si>
    <t>10.01.02-02-0029/19</t>
  </si>
  <si>
    <t>10.01.02-02-0005/18</t>
  </si>
  <si>
    <t>przekazany na KOP po proteście od oceny formalnej, ale zgodnie z zatwierdzoną 30.12.2019 r. listą rankingową nie został wybrany do dofinansowania (status wniosku Odrzucony) - negatywna ocena na etapie negocjacji</t>
  </si>
  <si>
    <t>Kolumna14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</si>
</sst>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zł&quot;_-;\-* #,##0\ &quot;zł&quot;_-;_-* &quot;-&quot;\ &quot;zł&quot;_-;_-@_-"/>
    <numFmt numFmtId="164" formatCode="_-* #,##0.00\ _z_ł_-;\-* #,##0.00\ _z_ł_-;_-* &quot;-&quot;??\ _z_ł_-;_-@_-"/>
    <numFmt numFmtId="165" formatCode="#,##0.0000"/>
    <numFmt numFmtId="166" formatCode="0.0000"/>
    <numFmt numFmtId="167" formatCode="#,##0\ _z_ł"/>
    <numFmt numFmtId="168" formatCode="#,##0\ [$€-1]"/>
    <numFmt numFmtId="169" formatCode="#,##0_ ;\-#,##0\ "/>
    <numFmt numFmtId="170" formatCode="#,##0.00\ _z_ł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i/>
      <sz val="10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2"/>
      <color theme="1"/>
      <name val="Symbol"/>
      <family val="1"/>
      <charset val="2"/>
    </font>
    <font>
      <sz val="11"/>
      <color rgb="FFFF0000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CFF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2">
    <xf numFmtId="0" fontId="0" fillId="0" borderId="0"/>
    <xf numFmtId="164" fontId="21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9" fillId="0" borderId="0"/>
    <xf numFmtId="0" fontId="33" fillId="0" borderId="0"/>
    <xf numFmtId="164" fontId="33" fillId="0" borderId="0" applyFont="0" applyFill="0" applyBorder="0" applyAlignment="0" applyProtection="0"/>
    <xf numFmtId="0" fontId="34" fillId="0" borderId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18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6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5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4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3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12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2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2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2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2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2" fillId="0" borderId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4" fontId="3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9">
    <xf numFmtId="0" fontId="0" fillId="0" borderId="0" xfId="0"/>
    <xf numFmtId="0" fontId="28" fillId="16" borderId="11" xfId="0" applyFont="1" applyFill="1" applyBorder="1" applyAlignment="1">
      <alignment horizontal="center"/>
    </xf>
    <xf numFmtId="0" fontId="28" fillId="17" borderId="11" xfId="0" applyFont="1" applyFill="1" applyBorder="1" applyAlignment="1">
      <alignment horizontal="center"/>
    </xf>
    <xf numFmtId="0" fontId="28" fillId="17" borderId="13" xfId="0" applyFont="1" applyFill="1" applyBorder="1" applyAlignment="1">
      <alignment horizontal="center"/>
    </xf>
    <xf numFmtId="0" fontId="28" fillId="16" borderId="11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center" vertical="center" wrapText="1"/>
    </xf>
    <xf numFmtId="0" fontId="28" fillId="18" borderId="11" xfId="0" applyFont="1" applyFill="1" applyBorder="1"/>
    <xf numFmtId="4" fontId="29" fillId="0" borderId="11" xfId="0" applyNumberFormat="1" applyFont="1" applyBorder="1"/>
    <xf numFmtId="4" fontId="28" fillId="18" borderId="11" xfId="0" applyNumberFormat="1" applyFont="1" applyFill="1" applyBorder="1"/>
    <xf numFmtId="4" fontId="0" fillId="0" borderId="0" xfId="0" applyNumberFormat="1"/>
    <xf numFmtId="0" fontId="22" fillId="0" borderId="0" xfId="0" applyFont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28" fillId="13" borderId="15" xfId="0" applyFont="1" applyFill="1" applyBorder="1" applyAlignment="1">
      <alignment horizontal="left" vertical="center" wrapText="1"/>
    </xf>
    <xf numFmtId="0" fontId="30" fillId="19" borderId="15" xfId="0" applyFont="1" applyFill="1" applyBorder="1" applyAlignment="1">
      <alignment horizontal="left" vertical="center" wrapText="1"/>
    </xf>
    <xf numFmtId="0" fontId="30" fillId="20" borderId="15" xfId="0" applyFont="1" applyFill="1" applyBorder="1" applyAlignment="1">
      <alignment horizontal="left" vertical="center" wrapText="1"/>
    </xf>
    <xf numFmtId="0" fontId="30" fillId="10" borderId="15" xfId="0" applyFont="1" applyFill="1" applyBorder="1" applyAlignment="1">
      <alignment horizontal="left" vertical="center" wrapText="1"/>
    </xf>
    <xf numFmtId="0" fontId="30" fillId="21" borderId="15" xfId="0" applyFont="1" applyFill="1" applyBorder="1" applyAlignment="1">
      <alignment horizontal="left" vertical="center" wrapText="1"/>
    </xf>
    <xf numFmtId="0" fontId="30" fillId="12" borderId="15" xfId="0" applyFont="1" applyFill="1" applyBorder="1" applyAlignment="1">
      <alignment horizontal="left" vertical="center" wrapText="1"/>
    </xf>
    <xf numFmtId="0" fontId="31" fillId="22" borderId="15" xfId="0" applyFont="1" applyFill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top"/>
    </xf>
    <xf numFmtId="0" fontId="30" fillId="12" borderId="18" xfId="0" applyFont="1" applyFill="1" applyBorder="1" applyAlignment="1">
      <alignment horizontal="left" vertical="center" wrapText="1"/>
    </xf>
    <xf numFmtId="4" fontId="29" fillId="0" borderId="19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8" fillId="18" borderId="11" xfId="0" applyNumberFormat="1" applyFont="1" applyFill="1" applyBorder="1" applyAlignment="1">
      <alignment vertical="center"/>
    </xf>
    <xf numFmtId="4" fontId="29" fillId="0" borderId="11" xfId="0" applyNumberFormat="1" applyFont="1" applyBorder="1" applyAlignment="1">
      <alignment vertical="center"/>
    </xf>
    <xf numFmtId="0" fontId="28" fillId="17" borderId="21" xfId="0" applyFont="1" applyFill="1" applyBorder="1" applyAlignment="1">
      <alignment horizontal="center"/>
    </xf>
    <xf numFmtId="0" fontId="28" fillId="17" borderId="21" xfId="0" applyFont="1" applyFill="1" applyBorder="1" applyAlignment="1">
      <alignment horizontal="center" vertical="center" wrapText="1"/>
    </xf>
    <xf numFmtId="4" fontId="29" fillId="18" borderId="21" xfId="0" applyNumberFormat="1" applyFont="1" applyFill="1" applyBorder="1"/>
    <xf numFmtId="4" fontId="29" fillId="0" borderId="21" xfId="0" applyNumberFormat="1" applyFont="1" applyBorder="1"/>
    <xf numFmtId="0" fontId="31" fillId="16" borderId="17" xfId="0" applyFont="1" applyFill="1" applyBorder="1" applyAlignment="1">
      <alignment horizontal="center" vertical="top" wrapText="1"/>
    </xf>
    <xf numFmtId="0" fontId="31" fillId="17" borderId="17" xfId="0" applyFont="1" applyFill="1" applyBorder="1" applyAlignment="1">
      <alignment horizontal="center" vertical="top" wrapText="1"/>
    </xf>
    <xf numFmtId="4" fontId="0" fillId="15" borderId="11" xfId="0" applyNumberFormat="1" applyFill="1" applyBorder="1"/>
    <xf numFmtId="4" fontId="0" fillId="0" borderId="11" xfId="0" applyNumberFormat="1" applyBorder="1"/>
    <xf numFmtId="165" fontId="32" fillId="0" borderId="7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49" fontId="23" fillId="5" borderId="10" xfId="0" applyNumberFormat="1" applyFont="1" applyFill="1" applyBorder="1" applyAlignment="1">
      <alignment horizontal="center" vertical="center" wrapText="1"/>
    </xf>
    <xf numFmtId="49" fontId="26" fillId="7" borderId="10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vertical="center"/>
    </xf>
    <xf numFmtId="49" fontId="23" fillId="3" borderId="2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horizontal="center" vertical="center"/>
    </xf>
    <xf numFmtId="49" fontId="23" fillId="5" borderId="4" xfId="0" applyNumberFormat="1" applyFont="1" applyFill="1" applyBorder="1" applyAlignment="1">
      <alignment horizontal="center" vertical="center"/>
    </xf>
    <xf numFmtId="49" fontId="23" fillId="5" borderId="2" xfId="0" applyNumberFormat="1" applyFont="1" applyFill="1" applyBorder="1" applyAlignment="1">
      <alignment horizontal="center" vertical="center"/>
    </xf>
    <xf numFmtId="49" fontId="23" fillId="6" borderId="3" xfId="0" applyNumberFormat="1" applyFont="1" applyFill="1" applyBorder="1" applyAlignment="1">
      <alignment horizontal="center" vertical="center"/>
    </xf>
    <xf numFmtId="49" fontId="23" fillId="2" borderId="8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49" fontId="23" fillId="4" borderId="9" xfId="0" applyNumberFormat="1" applyFont="1" applyFill="1" applyBorder="1" applyAlignment="1">
      <alignment horizontal="center" vertical="center"/>
    </xf>
    <xf numFmtId="49" fontId="23" fillId="5" borderId="9" xfId="0" applyNumberFormat="1" applyFont="1" applyFill="1" applyBorder="1" applyAlignment="1">
      <alignment horizontal="center" vertical="center"/>
    </xf>
    <xf numFmtId="49" fontId="23" fillId="6" borderId="9" xfId="0" applyNumberFormat="1" applyFont="1" applyFill="1" applyBorder="1" applyAlignment="1">
      <alignment horizontal="center" vertical="center" wrapText="1"/>
    </xf>
    <xf numFmtId="49" fontId="23" fillId="7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6" fontId="37" fillId="0" borderId="11" xfId="0" applyNumberFormat="1" applyFont="1" applyBorder="1" applyAlignment="1">
      <alignment horizontal="center" vertical="center" wrapText="1"/>
    </xf>
    <xf numFmtId="4" fontId="31" fillId="22" borderId="12" xfId="0" applyNumberFormat="1" applyFont="1" applyFill="1" applyBorder="1" applyAlignment="1">
      <alignment horizontal="right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" fontId="22" fillId="14" borderId="11" xfId="0" applyNumberFormat="1" applyFont="1" applyFill="1" applyBorder="1"/>
    <xf numFmtId="4" fontId="0" fillId="24" borderId="11" xfId="0" applyNumberFormat="1" applyFill="1" applyBorder="1"/>
    <xf numFmtId="49" fontId="23" fillId="7" borderId="8" xfId="0" applyNumberFormat="1" applyFont="1" applyFill="1" applyBorder="1" applyAlignment="1">
      <alignment horizontal="center" vertical="center" wrapText="1"/>
    </xf>
    <xf numFmtId="49" fontId="23" fillId="7" borderId="25" xfId="0" applyNumberFormat="1" applyFont="1" applyFill="1" applyBorder="1" applyAlignment="1">
      <alignment horizontal="center" vertical="center" wrapText="1"/>
    </xf>
    <xf numFmtId="49" fontId="27" fillId="11" borderId="11" xfId="0" applyNumberFormat="1" applyFont="1" applyFill="1" applyBorder="1" applyAlignment="1">
      <alignment horizontal="center" vertical="center" wrapText="1"/>
    </xf>
    <xf numFmtId="49" fontId="27" fillId="12" borderId="11" xfId="0" applyNumberFormat="1" applyFont="1" applyFill="1" applyBorder="1" applyAlignment="1">
      <alignment horizontal="center" vertical="center" wrapText="1"/>
    </xf>
    <xf numFmtId="0" fontId="39" fillId="0" borderId="11" xfId="0" applyFont="1" applyBorder="1"/>
    <xf numFmtId="0" fontId="38" fillId="0" borderId="11" xfId="0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7" fontId="38" fillId="0" borderId="11" xfId="0" applyNumberFormat="1" applyFont="1" applyBorder="1" applyAlignment="1">
      <alignment horizontal="center" vertical="center"/>
    </xf>
    <xf numFmtId="3" fontId="38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39" fillId="0" borderId="11" xfId="19" applyFont="1" applyBorder="1" applyAlignment="1">
      <alignment horizontal="center" vertical="center" wrapText="1"/>
    </xf>
    <xf numFmtId="3" fontId="38" fillId="0" borderId="11" xfId="0" applyNumberFormat="1" applyFont="1" applyBorder="1" applyAlignment="1">
      <alignment horizontal="center" vertical="center" wrapText="1"/>
    </xf>
    <xf numFmtId="3" fontId="40" fillId="0" borderId="11" xfId="0" applyNumberFormat="1" applyFont="1" applyBorder="1" applyAlignment="1">
      <alignment horizontal="center" vertical="center"/>
    </xf>
    <xf numFmtId="0" fontId="38" fillId="0" borderId="11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49" fontId="46" fillId="0" borderId="11" xfId="0" applyNumberFormat="1" applyFont="1" applyBorder="1" applyAlignment="1">
      <alignment horizontal="center" vertical="center" wrapText="1"/>
    </xf>
    <xf numFmtId="3" fontId="31" fillId="0" borderId="11" xfId="13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4" fontId="49" fillId="0" borderId="11" xfId="0" applyNumberFormat="1" applyFont="1" applyBorder="1"/>
    <xf numFmtId="4" fontId="49" fillId="15" borderId="11" xfId="0" applyNumberFormat="1" applyFont="1" applyFill="1" applyBorder="1"/>
    <xf numFmtId="4" fontId="28" fillId="18" borderId="13" xfId="0" applyNumberFormat="1" applyFont="1" applyFill="1" applyBorder="1"/>
    <xf numFmtId="4" fontId="29" fillId="0" borderId="11" xfId="25" applyNumberFormat="1" applyFont="1" applyBorder="1"/>
    <xf numFmtId="4" fontId="29" fillId="0" borderId="13" xfId="25" applyNumberFormat="1" applyFont="1" applyBorder="1"/>
    <xf numFmtId="4" fontId="29" fillId="24" borderId="13" xfId="25" applyNumberFormat="1" applyFont="1" applyFill="1" applyBorder="1"/>
    <xf numFmtId="4" fontId="16" fillId="0" borderId="11" xfId="25" applyNumberFormat="1" applyBorder="1"/>
    <xf numFmtId="4" fontId="16" fillId="24" borderId="11" xfId="25" applyNumberFormat="1" applyFill="1" applyBorder="1"/>
    <xf numFmtId="4" fontId="16" fillId="0" borderId="13" xfId="25" applyNumberFormat="1" applyBorder="1"/>
    <xf numFmtId="4" fontId="29" fillId="24" borderId="11" xfId="25" applyNumberFormat="1" applyFont="1" applyFill="1" applyBorder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31" fillId="0" borderId="16" xfId="0" applyFont="1" applyBorder="1" applyAlignment="1">
      <alignment horizontal="center" vertical="top"/>
    </xf>
    <xf numFmtId="0" fontId="31" fillId="17" borderId="22" xfId="0" applyFont="1" applyFill="1" applyBorder="1" applyAlignment="1">
      <alignment horizontal="center" vertical="top" wrapText="1"/>
    </xf>
    <xf numFmtId="49" fontId="50" fillId="0" borderId="4" xfId="0" applyNumberFormat="1" applyFont="1" applyBorder="1" applyAlignment="1">
      <alignment horizontal="center" vertical="center" wrapText="1"/>
    </xf>
    <xf numFmtId="0" fontId="54" fillId="0" borderId="1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3" fontId="31" fillId="16" borderId="11" xfId="0" applyNumberFormat="1" applyFont="1" applyFill="1" applyBorder="1" applyAlignment="1">
      <alignment horizontal="center" vertical="center" wrapText="1"/>
    </xf>
    <xf numFmtId="49" fontId="58" fillId="5" borderId="10" xfId="0" applyNumberFormat="1" applyFont="1" applyFill="1" applyBorder="1" applyAlignment="1">
      <alignment horizontal="center" vertical="center" wrapText="1"/>
    </xf>
    <xf numFmtId="0" fontId="49" fillId="0" borderId="11" xfId="0" applyFont="1" applyBorder="1"/>
    <xf numFmtId="169" fontId="38" fillId="0" borderId="11" xfId="7" applyNumberFormat="1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49" fontId="58" fillId="6" borderId="10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4" fontId="29" fillId="0" borderId="13" xfId="0" applyNumberFormat="1" applyFont="1" applyBorder="1"/>
    <xf numFmtId="4" fontId="0" fillId="0" borderId="13" xfId="0" applyNumberFormat="1" applyBorder="1"/>
    <xf numFmtId="4" fontId="29" fillId="24" borderId="13" xfId="0" applyNumberFormat="1" applyFont="1" applyFill="1" applyBorder="1"/>
    <xf numFmtId="0" fontId="52" fillId="0" borderId="0" xfId="0" applyFont="1" applyAlignment="1">
      <alignment wrapText="1"/>
    </xf>
    <xf numFmtId="49" fontId="58" fillId="3" borderId="10" xfId="0" applyNumberFormat="1" applyFont="1" applyFill="1" applyBorder="1" applyAlignment="1">
      <alignment horizontal="center" vertical="center" wrapText="1"/>
    </xf>
    <xf numFmtId="49" fontId="27" fillId="8" borderId="11" xfId="0" applyNumberFormat="1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 wrapText="1"/>
    </xf>
    <xf numFmtId="49" fontId="27" fillId="10" borderId="11" xfId="0" applyNumberFormat="1" applyFont="1" applyFill="1" applyBorder="1" applyAlignment="1">
      <alignment horizontal="center" vertical="center" wrapText="1"/>
    </xf>
    <xf numFmtId="49" fontId="26" fillId="13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57" fillId="0" borderId="11" xfId="0" applyFont="1" applyBorder="1" applyAlignment="1">
      <alignment horizontal="justify" vertical="center"/>
    </xf>
    <xf numFmtId="4" fontId="0" fillId="24" borderId="11" xfId="0" applyNumberFormat="1" applyFill="1" applyBorder="1" applyAlignment="1">
      <alignment horizontal="right" vertical="center"/>
    </xf>
    <xf numFmtId="4" fontId="22" fillId="0" borderId="0" xfId="0" applyNumberFormat="1" applyFont="1"/>
    <xf numFmtId="0" fontId="0" fillId="0" borderId="0" xfId="0" applyAlignment="1">
      <alignment horizontal="left" vertical="center"/>
    </xf>
    <xf numFmtId="0" fontId="22" fillId="16" borderId="11" xfId="0" applyFont="1" applyFill="1" applyBorder="1" applyAlignment="1">
      <alignment horizontal="center" vertical="center" wrapText="1"/>
    </xf>
    <xf numFmtId="4" fontId="0" fillId="0" borderId="11" xfId="0" applyNumberFormat="1" applyFont="1" applyBorder="1"/>
    <xf numFmtId="3" fontId="38" fillId="0" borderId="11" xfId="0" applyNumberFormat="1" applyFont="1" applyFill="1" applyBorder="1" applyAlignment="1">
      <alignment horizontal="center" vertical="center" wrapText="1"/>
    </xf>
    <xf numFmtId="3" fontId="38" fillId="0" borderId="11" xfId="0" applyNumberFormat="1" applyFont="1" applyFill="1" applyBorder="1" applyAlignment="1">
      <alignment horizontal="center" vertical="center"/>
    </xf>
    <xf numFmtId="169" fontId="38" fillId="0" borderId="11" xfId="7" applyNumberFormat="1" applyFont="1" applyFill="1" applyBorder="1" applyAlignment="1">
      <alignment horizontal="center" vertical="center" wrapText="1"/>
    </xf>
    <xf numFmtId="0" fontId="54" fillId="25" borderId="11" xfId="0" applyFont="1" applyFill="1" applyBorder="1" applyAlignment="1">
      <alignment vertical="top" wrapText="1"/>
    </xf>
    <xf numFmtId="4" fontId="29" fillId="0" borderId="11" xfId="73" applyNumberFormat="1" applyFont="1" applyBorder="1"/>
    <xf numFmtId="4" fontId="51" fillId="0" borderId="11" xfId="73" applyNumberFormat="1" applyFont="1" applyBorder="1"/>
    <xf numFmtId="4" fontId="51" fillId="0" borderId="11" xfId="0" applyNumberFormat="1" applyFont="1" applyFill="1" applyBorder="1"/>
    <xf numFmtId="4" fontId="22" fillId="0" borderId="0" xfId="0" applyNumberFormat="1" applyFont="1" applyFill="1"/>
    <xf numFmtId="0" fontId="23" fillId="0" borderId="0" xfId="0" applyFont="1" applyBorder="1" applyAlignment="1">
      <alignment vertical="center"/>
    </xf>
    <xf numFmtId="49" fontId="58" fillId="4" borderId="10" xfId="0" applyNumberFormat="1" applyFont="1" applyFill="1" applyBorder="1" applyAlignment="1">
      <alignment horizontal="center" vertical="center" wrapText="1"/>
    </xf>
    <xf numFmtId="49" fontId="58" fillId="2" borderId="10" xfId="0" applyNumberFormat="1" applyFont="1" applyFill="1" applyBorder="1" applyAlignment="1">
      <alignment horizontal="center" vertical="center" wrapText="1"/>
    </xf>
    <xf numFmtId="4" fontId="28" fillId="0" borderId="13" xfId="0" applyNumberFormat="1" applyFont="1" applyFill="1" applyBorder="1"/>
    <xf numFmtId="4" fontId="28" fillId="0" borderId="11" xfId="0" applyNumberFormat="1" applyFont="1" applyFill="1" applyBorder="1"/>
    <xf numFmtId="4" fontId="22" fillId="16" borderId="0" xfId="0" applyNumberFormat="1" applyFont="1" applyFill="1"/>
    <xf numFmtId="4" fontId="54" fillId="25" borderId="11" xfId="0" applyNumberFormat="1" applyFont="1" applyFill="1" applyBorder="1" applyAlignment="1">
      <alignment horizontal="center" vertical="center"/>
    </xf>
    <xf numFmtId="4" fontId="31" fillId="0" borderId="12" xfId="0" applyNumberFormat="1" applyFont="1" applyFill="1" applyBorder="1" applyAlignment="1">
      <alignment horizontal="right" vertical="center" wrapText="1"/>
    </xf>
    <xf numFmtId="4" fontId="0" fillId="24" borderId="11" xfId="0" applyNumberFormat="1" applyFont="1" applyFill="1" applyBorder="1"/>
    <xf numFmtId="4" fontId="0" fillId="0" borderId="13" xfId="0" applyNumberFormat="1" applyFont="1" applyBorder="1"/>
    <xf numFmtId="4" fontId="29" fillId="0" borderId="11" xfId="0" applyNumberFormat="1" applyFont="1" applyFill="1" applyBorder="1"/>
    <xf numFmtId="0" fontId="0" fillId="0" borderId="0" xfId="0" applyAlignment="1">
      <alignment wrapText="1"/>
    </xf>
    <xf numFmtId="0" fontId="54" fillId="0" borderId="28" xfId="0" applyFont="1" applyBorder="1" applyAlignment="1">
      <alignment horizontal="center" vertical="center" wrapText="1"/>
    </xf>
    <xf numFmtId="0" fontId="54" fillId="0" borderId="28" xfId="0" applyFont="1" applyBorder="1" applyAlignment="1">
      <alignment vertical="top"/>
    </xf>
    <xf numFmtId="0" fontId="49" fillId="0" borderId="11" xfId="0" applyFont="1" applyBorder="1" applyAlignment="1">
      <alignment wrapText="1"/>
    </xf>
    <xf numFmtId="0" fontId="62" fillId="25" borderId="11" xfId="0" applyFont="1" applyFill="1" applyBorder="1" applyAlignment="1">
      <alignment horizontal="center" vertical="center"/>
    </xf>
    <xf numFmtId="0" fontId="54" fillId="0" borderId="11" xfId="0" applyFont="1" applyBorder="1" applyAlignment="1">
      <alignment vertical="center" wrapText="1"/>
    </xf>
    <xf numFmtId="0" fontId="54" fillId="0" borderId="11" xfId="0" applyFont="1" applyBorder="1" applyAlignment="1">
      <alignment horizontal="center" vertical="center" wrapText="1"/>
    </xf>
    <xf numFmtId="4" fontId="0" fillId="25" borderId="11" xfId="0" applyNumberFormat="1" applyFont="1" applyFill="1" applyBorder="1"/>
    <xf numFmtId="4" fontId="0" fillId="0" borderId="14" xfId="0" applyNumberFormat="1" applyFont="1" applyBorder="1"/>
    <xf numFmtId="0" fontId="38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7" fillId="0" borderId="0" xfId="0" applyFont="1" applyBorder="1" applyAlignment="1">
      <alignment horizontal="justify" vertical="center"/>
    </xf>
    <xf numFmtId="4" fontId="0" fillId="0" borderId="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24" borderId="21" xfId="0" applyNumberForma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167" fontId="38" fillId="0" borderId="11" xfId="0" applyNumberFormat="1" applyFont="1" applyFill="1" applyBorder="1" applyAlignment="1">
      <alignment horizontal="center" vertical="center"/>
    </xf>
    <xf numFmtId="0" fontId="39" fillId="0" borderId="11" xfId="19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63" fillId="23" borderId="1" xfId="0" applyFont="1" applyFill="1" applyBorder="1" applyAlignment="1">
      <alignment horizontal="center" vertical="center" wrapText="1"/>
    </xf>
    <xf numFmtId="0" fontId="63" fillId="23" borderId="2" xfId="0" applyFont="1" applyFill="1" applyBorder="1" applyAlignment="1">
      <alignment horizontal="center" vertical="center" wrapText="1"/>
    </xf>
    <xf numFmtId="0" fontId="63" fillId="23" borderId="34" xfId="0" applyFont="1" applyFill="1" applyBorder="1" applyAlignment="1">
      <alignment horizontal="center" vertical="center" wrapText="1"/>
    </xf>
    <xf numFmtId="0" fontId="63" fillId="23" borderId="37" xfId="0" applyFont="1" applyFill="1" applyBorder="1" applyAlignment="1">
      <alignment horizontal="center" vertical="center" wrapText="1"/>
    </xf>
    <xf numFmtId="0" fontId="63" fillId="23" borderId="35" xfId="0" applyFont="1" applyFill="1" applyBorder="1" applyAlignment="1">
      <alignment horizontal="center" vertical="center" wrapText="1"/>
    </xf>
    <xf numFmtId="0" fontId="63" fillId="23" borderId="36" xfId="0" applyFont="1" applyFill="1" applyBorder="1" applyAlignment="1">
      <alignment horizontal="center" vertical="center" wrapText="1"/>
    </xf>
    <xf numFmtId="0" fontId="49" fillId="17" borderId="38" xfId="0" applyFont="1" applyFill="1" applyBorder="1" applyAlignment="1">
      <alignment horizontal="center" vertical="center"/>
    </xf>
    <xf numFmtId="0" fontId="63" fillId="23" borderId="29" xfId="0" applyFont="1" applyFill="1" applyBorder="1" applyAlignment="1">
      <alignment horizontal="center" vertical="center" wrapText="1"/>
    </xf>
    <xf numFmtId="0" fontId="63" fillId="23" borderId="31" xfId="0" applyFont="1" applyFill="1" applyBorder="1" applyAlignment="1">
      <alignment horizontal="center" vertical="center" wrapText="1"/>
    </xf>
    <xf numFmtId="0" fontId="49" fillId="17" borderId="11" xfId="0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 wrapText="1"/>
    </xf>
    <xf numFmtId="0" fontId="49" fillId="25" borderId="11" xfId="0" applyFont="1" applyFill="1" applyBorder="1"/>
    <xf numFmtId="0" fontId="49" fillId="17" borderId="11" xfId="0" applyFont="1" applyFill="1" applyBorder="1"/>
    <xf numFmtId="0" fontId="62" fillId="0" borderId="11" xfId="0" applyFont="1" applyBorder="1" applyAlignment="1">
      <alignment horizontal="center" vertical="center"/>
    </xf>
    <xf numFmtId="0" fontId="49" fillId="25" borderId="11" xfId="0" applyFont="1" applyFill="1" applyBorder="1" applyAlignment="1">
      <alignment wrapText="1"/>
    </xf>
    <xf numFmtId="0" fontId="54" fillId="17" borderId="11" xfId="0" applyFont="1" applyFill="1" applyBorder="1" applyAlignment="1">
      <alignment vertical="center" wrapText="1"/>
    </xf>
    <xf numFmtId="0" fontId="49" fillId="25" borderId="11" xfId="0" applyFont="1" applyFill="1" applyBorder="1" applyAlignment="1">
      <alignment horizontal="center" vertical="center"/>
    </xf>
    <xf numFmtId="4" fontId="54" fillId="25" borderId="11" xfId="0" applyNumberFormat="1" applyFont="1" applyFill="1" applyBorder="1" applyAlignment="1">
      <alignment horizontal="right" vertical="center" wrapText="1"/>
    </xf>
    <xf numFmtId="0" fontId="55" fillId="17" borderId="11" xfId="0" applyFont="1" applyFill="1" applyBorder="1" applyAlignment="1">
      <alignment horizontal="center" vertical="center" wrapText="1"/>
    </xf>
    <xf numFmtId="0" fontId="64" fillId="24" borderId="11" xfId="0" applyFont="1" applyFill="1" applyBorder="1" applyAlignment="1">
      <alignment horizontal="left" vertical="top" wrapText="1"/>
    </xf>
    <xf numFmtId="0" fontId="54" fillId="25" borderId="11" xfId="0" applyFont="1" applyFill="1" applyBorder="1" applyAlignment="1">
      <alignment vertical="top"/>
    </xf>
    <xf numFmtId="0" fontId="54" fillId="0" borderId="11" xfId="0" applyFont="1" applyBorder="1" applyAlignment="1">
      <alignment vertical="top"/>
    </xf>
    <xf numFmtId="0" fontId="64" fillId="0" borderId="11" xfId="0" applyFont="1" applyBorder="1" applyAlignment="1">
      <alignment vertical="top" wrapText="1"/>
    </xf>
    <xf numFmtId="0" fontId="53" fillId="17" borderId="28" xfId="0" applyFont="1" applyFill="1" applyBorder="1" applyAlignment="1">
      <alignment horizontal="center" vertical="center" wrapText="1"/>
    </xf>
    <xf numFmtId="0" fontId="54" fillId="25" borderId="28" xfId="0" applyFont="1" applyFill="1" applyBorder="1" applyAlignment="1">
      <alignment horizontal="center" vertical="center" wrapText="1"/>
    </xf>
    <xf numFmtId="0" fontId="54" fillId="25" borderId="28" xfId="0" applyFont="1" applyFill="1" applyBorder="1" applyAlignment="1">
      <alignment vertical="top"/>
    </xf>
    <xf numFmtId="0" fontId="49" fillId="17" borderId="28" xfId="0" applyFont="1" applyFill="1" applyBorder="1" applyAlignment="1">
      <alignment horizontal="center" vertical="center"/>
    </xf>
    <xf numFmtId="0" fontId="49" fillId="17" borderId="11" xfId="0" applyFont="1" applyFill="1" applyBorder="1" applyAlignment="1">
      <alignment horizontal="center" vertical="center" wrapText="1"/>
    </xf>
    <xf numFmtId="0" fontId="54" fillId="25" borderId="28" xfId="0" applyFont="1" applyFill="1" applyBorder="1" applyAlignment="1">
      <alignment vertical="top" wrapText="1"/>
    </xf>
    <xf numFmtId="0" fontId="54" fillId="0" borderId="28" xfId="0" applyFont="1" applyBorder="1" applyAlignment="1">
      <alignment vertical="top" wrapText="1"/>
    </xf>
    <xf numFmtId="0" fontId="54" fillId="27" borderId="28" xfId="0" applyFont="1" applyFill="1" applyBorder="1" applyAlignment="1">
      <alignment horizontal="center" vertical="center" wrapText="1"/>
    </xf>
    <xf numFmtId="0" fontId="54" fillId="27" borderId="28" xfId="0" applyFont="1" applyFill="1" applyBorder="1" applyAlignment="1">
      <alignment vertical="top"/>
    </xf>
    <xf numFmtId="0" fontId="55" fillId="17" borderId="28" xfId="0" applyFont="1" applyFill="1" applyBorder="1" applyAlignment="1">
      <alignment horizontal="center" vertical="center" wrapText="1"/>
    </xf>
    <xf numFmtId="0" fontId="54" fillId="25" borderId="11" xfId="0" applyFont="1" applyFill="1" applyBorder="1" applyAlignment="1">
      <alignment wrapText="1"/>
    </xf>
    <xf numFmtId="0" fontId="54" fillId="17" borderId="28" xfId="0" applyFont="1" applyFill="1" applyBorder="1" applyAlignment="1">
      <alignment horizontal="center" vertical="center" wrapText="1"/>
    </xf>
    <xf numFmtId="4" fontId="54" fillId="27" borderId="11" xfId="0" applyNumberFormat="1" applyFont="1" applyFill="1" applyBorder="1" applyAlignment="1">
      <alignment horizontal="center" vertical="center" wrapText="1"/>
    </xf>
    <xf numFmtId="4" fontId="54" fillId="27" borderId="11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4" fontId="49" fillId="0" borderId="11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right"/>
    </xf>
    <xf numFmtId="0" fontId="0" fillId="16" borderId="17" xfId="0" applyFill="1" applyBorder="1" applyAlignment="1">
      <alignment vertical="center" wrapText="1"/>
    </xf>
    <xf numFmtId="0" fontId="0" fillId="0" borderId="0" xfId="0" applyBorder="1"/>
    <xf numFmtId="4" fontId="0" fillId="0" borderId="0" xfId="0" applyNumberFormat="1" applyFill="1" applyBorder="1"/>
    <xf numFmtId="4" fontId="7" fillId="0" borderId="0" xfId="101" applyNumberFormat="1" applyFont="1" applyBorder="1" applyAlignment="1"/>
    <xf numFmtId="4" fontId="0" fillId="0" borderId="0" xfId="0" applyNumberFormat="1" applyBorder="1"/>
    <xf numFmtId="4" fontId="52" fillId="0" borderId="0" xfId="0" applyNumberFormat="1" applyFont="1" applyBorder="1"/>
    <xf numFmtId="0" fontId="0" fillId="16" borderId="11" xfId="0" applyFill="1" applyBorder="1" applyAlignment="1">
      <alignment vertical="center" wrapText="1"/>
    </xf>
    <xf numFmtId="49" fontId="26" fillId="13" borderId="19" xfId="0" applyNumberFormat="1" applyFont="1" applyFill="1" applyBorder="1" applyAlignment="1">
      <alignment horizontal="center" vertical="center" wrapText="1"/>
    </xf>
    <xf numFmtId="4" fontId="22" fillId="14" borderId="19" xfId="0" applyNumberFormat="1" applyFont="1" applyFill="1" applyBorder="1"/>
    <xf numFmtId="4" fontId="22" fillId="14" borderId="23" xfId="0" applyNumberFormat="1" applyFont="1" applyFill="1" applyBorder="1"/>
    <xf numFmtId="49" fontId="38" fillId="0" borderId="11" xfId="0" applyNumberFormat="1" applyFont="1" applyFill="1" applyBorder="1" applyAlignment="1">
      <alignment horizontal="center" vertical="center" wrapText="1"/>
    </xf>
    <xf numFmtId="4" fontId="49" fillId="25" borderId="11" xfId="0" applyNumberFormat="1" applyFont="1" applyFill="1" applyBorder="1" applyAlignment="1">
      <alignment horizontal="center" vertical="center" wrapText="1"/>
    </xf>
    <xf numFmtId="4" fontId="49" fillId="25" borderId="11" xfId="0" applyNumberFormat="1" applyFont="1" applyFill="1" applyBorder="1" applyAlignment="1">
      <alignment horizontal="center" vertical="center"/>
    </xf>
    <xf numFmtId="4" fontId="49" fillId="0" borderId="11" xfId="0" applyNumberFormat="1" applyFont="1" applyBorder="1" applyAlignment="1">
      <alignment horizontal="center" vertical="center" wrapText="1"/>
    </xf>
    <xf numFmtId="0" fontId="65" fillId="24" borderId="11" xfId="0" applyFont="1" applyFill="1" applyBorder="1" applyAlignment="1">
      <alignment vertical="top" wrapText="1"/>
    </xf>
    <xf numFmtId="0" fontId="30" fillId="24" borderId="11" xfId="0" applyFont="1" applyFill="1" applyBorder="1" applyAlignment="1">
      <alignment vertical="top"/>
    </xf>
    <xf numFmtId="0" fontId="49" fillId="0" borderId="11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1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0" fillId="0" borderId="27" xfId="0" applyFont="1" applyBorder="1" applyAlignment="1">
      <alignment vertical="center" wrapText="1"/>
    </xf>
    <xf numFmtId="0" fontId="60" fillId="0" borderId="17" xfId="0" applyFont="1" applyBorder="1" applyAlignment="1">
      <alignment vertical="center" wrapText="1"/>
    </xf>
    <xf numFmtId="164" fontId="39" fillId="0" borderId="11" xfId="0" applyNumberFormat="1" applyFont="1" applyBorder="1" applyAlignment="1">
      <alignment horizontal="center" wrapText="1"/>
    </xf>
    <xf numFmtId="4" fontId="52" fillId="0" borderId="11" xfId="0" applyNumberFormat="1" applyFont="1" applyBorder="1"/>
    <xf numFmtId="4" fontId="52" fillId="15" borderId="11" xfId="0" applyNumberFormat="1" applyFont="1" applyFill="1" applyBorder="1"/>
    <xf numFmtId="0" fontId="66" fillId="0" borderId="0" xfId="0" applyFont="1" applyAlignment="1">
      <alignment horizontal="justify" vertical="center"/>
    </xf>
    <xf numFmtId="4" fontId="55" fillId="14" borderId="19" xfId="0" applyNumberFormat="1" applyFont="1" applyFill="1" applyBorder="1"/>
    <xf numFmtId="4" fontId="29" fillId="25" borderId="11" xfId="0" applyNumberFormat="1" applyFont="1" applyFill="1" applyBorder="1"/>
    <xf numFmtId="4" fontId="28" fillId="18" borderId="13" xfId="0" applyNumberFormat="1" applyFont="1" applyFill="1" applyBorder="1" applyAlignment="1">
      <alignment vertical="center"/>
    </xf>
    <xf numFmtId="4" fontId="28" fillId="26" borderId="11" xfId="0" applyNumberFormat="1" applyFont="1" applyFill="1" applyBorder="1" applyAlignment="1">
      <alignment vertical="center"/>
    </xf>
    <xf numFmtId="4" fontId="28" fillId="26" borderId="13" xfId="0" applyNumberFormat="1" applyFont="1" applyFill="1" applyBorder="1" applyAlignment="1">
      <alignment vertical="center"/>
    </xf>
    <xf numFmtId="4" fontId="29" fillId="26" borderId="11" xfId="0" applyNumberFormat="1" applyFont="1" applyFill="1" applyBorder="1"/>
    <xf numFmtId="4" fontId="29" fillId="26" borderId="13" xfId="0" applyNumberFormat="1" applyFont="1" applyFill="1" applyBorder="1"/>
    <xf numFmtId="4" fontId="29" fillId="28" borderId="13" xfId="0" applyNumberFormat="1" applyFont="1" applyFill="1" applyBorder="1"/>
    <xf numFmtId="4" fontId="0" fillId="26" borderId="11" xfId="0" applyNumberFormat="1" applyFont="1" applyFill="1" applyBorder="1"/>
    <xf numFmtId="4" fontId="0" fillId="26" borderId="13" xfId="0" applyNumberFormat="1" applyFont="1" applyFill="1" applyBorder="1"/>
    <xf numFmtId="4" fontId="0" fillId="28" borderId="13" xfId="0" applyNumberFormat="1" applyFont="1" applyFill="1" applyBorder="1"/>
    <xf numFmtId="4" fontId="5" fillId="26" borderId="13" xfId="101" applyNumberFormat="1" applyFont="1" applyFill="1" applyBorder="1" applyAlignment="1"/>
    <xf numFmtId="4" fontId="29" fillId="28" borderId="11" xfId="0" applyNumberFormat="1" applyFont="1" applyFill="1" applyBorder="1"/>
    <xf numFmtId="4" fontId="29" fillId="28" borderId="11" xfId="101" applyNumberFormat="1" applyFont="1" applyFill="1" applyBorder="1" applyAlignment="1"/>
    <xf numFmtId="4" fontId="29" fillId="26" borderId="11" xfId="101" applyNumberFormat="1" applyFont="1" applyFill="1" applyBorder="1" applyAlignment="1"/>
    <xf numFmtId="0" fontId="38" fillId="24" borderId="11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167" fontId="38" fillId="24" borderId="11" xfId="13" applyNumberFormat="1" applyFont="1" applyFill="1" applyBorder="1" applyAlignment="1">
      <alignment horizontal="center" vertical="center" wrapText="1"/>
    </xf>
    <xf numFmtId="3" fontId="38" fillId="24" borderId="11" xfId="0" applyNumberFormat="1" applyFont="1" applyFill="1" applyBorder="1" applyAlignment="1">
      <alignment horizontal="center" vertical="center"/>
    </xf>
    <xf numFmtId="0" fontId="68" fillId="24" borderId="11" xfId="19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center" vertical="center"/>
    </xf>
    <xf numFmtId="49" fontId="38" fillId="24" borderId="11" xfId="0" applyNumberFormat="1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left" vertical="center" wrapText="1"/>
    </xf>
    <xf numFmtId="0" fontId="69" fillId="24" borderId="11" xfId="19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 wrapText="1"/>
    </xf>
    <xf numFmtId="3" fontId="38" fillId="24" borderId="11" xfId="0" applyNumberFormat="1" applyFont="1" applyFill="1" applyBorder="1" applyAlignment="1">
      <alignment horizontal="center" vertical="center" wrapText="1"/>
    </xf>
    <xf numFmtId="0" fontId="42" fillId="2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" fontId="52" fillId="0" borderId="27" xfId="0" applyNumberFormat="1" applyFont="1" applyBorder="1" applyAlignment="1">
      <alignment vertical="center" wrapText="1"/>
    </xf>
    <xf numFmtId="0" fontId="70" fillId="0" borderId="11" xfId="0" applyFont="1" applyBorder="1" applyAlignment="1">
      <alignment vertical="top" wrapText="1"/>
    </xf>
    <xf numFmtId="0" fontId="65" fillId="0" borderId="11" xfId="0" applyFont="1" applyBorder="1" applyAlignment="1">
      <alignment vertical="top" wrapText="1"/>
    </xf>
    <xf numFmtId="0" fontId="30" fillId="0" borderId="11" xfId="0" applyFont="1" applyBorder="1" applyAlignment="1">
      <alignment vertical="top"/>
    </xf>
    <xf numFmtId="0" fontId="30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49" fillId="0" borderId="0" xfId="0" applyFont="1"/>
    <xf numFmtId="49" fontId="56" fillId="4" borderId="4" xfId="0" applyNumberFormat="1" applyFont="1" applyFill="1" applyBorder="1" applyAlignment="1">
      <alignment horizontal="center" vertical="center" wrapText="1"/>
    </xf>
    <xf numFmtId="49" fontId="56" fillId="4" borderId="5" xfId="0" applyNumberFormat="1" applyFont="1" applyFill="1" applyBorder="1" applyAlignment="1">
      <alignment horizontal="center" vertical="center" wrapText="1"/>
    </xf>
    <xf numFmtId="49" fontId="56" fillId="4" borderId="9" xfId="0" applyNumberFormat="1" applyFont="1" applyFill="1" applyBorder="1" applyAlignment="1">
      <alignment horizontal="center" vertical="center"/>
    </xf>
    <xf numFmtId="49" fontId="56" fillId="4" borderId="10" xfId="0" applyNumberFormat="1" applyFont="1" applyFill="1" applyBorder="1" applyAlignment="1">
      <alignment horizontal="center" vertical="center" wrapText="1"/>
    </xf>
    <xf numFmtId="4" fontId="55" fillId="14" borderId="11" xfId="0" applyNumberFormat="1" applyFont="1" applyFill="1" applyBorder="1"/>
    <xf numFmtId="0" fontId="62" fillId="0" borderId="11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left" vertic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wrapText="1"/>
    </xf>
    <xf numFmtId="0" fontId="49" fillId="0" borderId="11" xfId="0" applyFont="1" applyFill="1" applyBorder="1"/>
    <xf numFmtId="4" fontId="0" fillId="0" borderId="11" xfId="0" applyNumberFormat="1" applyFill="1" applyBorder="1"/>
    <xf numFmtId="0" fontId="54" fillId="0" borderId="11" xfId="0" applyFont="1" applyFill="1" applyBorder="1" applyAlignment="1">
      <alignment vertical="center" wrapText="1"/>
    </xf>
    <xf numFmtId="0" fontId="49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54" fillId="26" borderId="11" xfId="0" applyFont="1" applyFill="1" applyBorder="1" applyAlignment="1">
      <alignment vertical="center" wrapText="1"/>
    </xf>
    <xf numFmtId="0" fontId="73" fillId="0" borderId="11" xfId="0" applyFont="1" applyBorder="1" applyAlignment="1">
      <alignment vertical="top" wrapText="1"/>
    </xf>
    <xf numFmtId="0" fontId="74" fillId="24" borderId="11" xfId="0" applyFont="1" applyFill="1" applyBorder="1" applyAlignment="1">
      <alignment vertical="top"/>
    </xf>
    <xf numFmtId="0" fontId="74" fillId="0" borderId="11" xfId="0" applyFont="1" applyBorder="1" applyAlignment="1">
      <alignment vertical="top"/>
    </xf>
    <xf numFmtId="0" fontId="74" fillId="0" borderId="11" xfId="0" applyFont="1" applyBorder="1" applyAlignment="1">
      <alignment vertical="top" wrapText="1"/>
    </xf>
    <xf numFmtId="0" fontId="76" fillId="0" borderId="11" xfId="0" applyFont="1" applyBorder="1" applyAlignment="1">
      <alignment vertical="top" wrapText="1"/>
    </xf>
    <xf numFmtId="0" fontId="51" fillId="24" borderId="11" xfId="0" applyFont="1" applyFill="1" applyBorder="1" applyAlignment="1">
      <alignment vertical="top"/>
    </xf>
    <xf numFmtId="0" fontId="51" fillId="0" borderId="11" xfId="0" applyFont="1" applyBorder="1" applyAlignment="1">
      <alignment vertical="top"/>
    </xf>
    <xf numFmtId="0" fontId="49" fillId="26" borderId="11" xfId="0" applyFont="1" applyFill="1" applyBorder="1" applyAlignment="1">
      <alignment vertical="center" wrapText="1"/>
    </xf>
    <xf numFmtId="0" fontId="0" fillId="26" borderId="11" xfId="0" applyFill="1" applyBorder="1" applyAlignment="1">
      <alignment horizontal="center" vertical="center" wrapText="1"/>
    </xf>
    <xf numFmtId="0" fontId="75" fillId="24" borderId="11" xfId="0" applyFont="1" applyFill="1" applyBorder="1" applyAlignment="1">
      <alignment vertical="top" wrapText="1"/>
    </xf>
    <xf numFmtId="0" fontId="76" fillId="24" borderId="11" xfId="0" applyFont="1" applyFill="1" applyBorder="1" applyAlignment="1">
      <alignment vertical="top" wrapText="1"/>
    </xf>
    <xf numFmtId="0" fontId="0" fillId="0" borderId="11" xfId="0" applyBorder="1"/>
    <xf numFmtId="0" fontId="65" fillId="26" borderId="11" xfId="0" applyFont="1" applyFill="1" applyBorder="1" applyAlignment="1">
      <alignment vertical="top" wrapText="1"/>
    </xf>
    <xf numFmtId="4" fontId="54" fillId="0" borderId="11" xfId="0" applyNumberFormat="1" applyFont="1" applyFill="1" applyBorder="1" applyAlignment="1">
      <alignment horizontal="center" vertical="center"/>
    </xf>
    <xf numFmtId="4" fontId="49" fillId="0" borderId="11" xfId="0" applyNumberFormat="1" applyFont="1" applyFill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8" fillId="0" borderId="0" xfId="0" applyFont="1"/>
    <xf numFmtId="0" fontId="79" fillId="23" borderId="32" xfId="0" applyFont="1" applyFill="1" applyBorder="1" applyAlignment="1">
      <alignment horizontal="center" vertical="center" wrapText="1"/>
    </xf>
    <xf numFmtId="0" fontId="80" fillId="23" borderId="33" xfId="0" applyFont="1" applyFill="1" applyBorder="1" applyAlignment="1">
      <alignment vertical="center" wrapText="1"/>
    </xf>
    <xf numFmtId="4" fontId="54" fillId="25" borderId="11" xfId="0" applyNumberFormat="1" applyFont="1" applyFill="1" applyBorder="1" applyAlignment="1">
      <alignment horizontal="center" vertical="center" wrapText="1"/>
    </xf>
    <xf numFmtId="0" fontId="81" fillId="24" borderId="11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74" fillId="0" borderId="40" xfId="0" applyFont="1" applyBorder="1" applyAlignment="1">
      <alignment horizontal="center" vertical="center"/>
    </xf>
    <xf numFmtId="0" fontId="51" fillId="24" borderId="11" xfId="0" applyFont="1" applyFill="1" applyBorder="1" applyAlignment="1">
      <alignment horizontal="center" vertical="center"/>
    </xf>
    <xf numFmtId="0" fontId="78" fillId="0" borderId="11" xfId="0" applyFont="1" applyBorder="1"/>
    <xf numFmtId="0" fontId="76" fillId="0" borderId="11" xfId="0" applyFont="1" applyFill="1" applyBorder="1" applyAlignment="1">
      <alignment vertical="top" wrapText="1"/>
    </xf>
    <xf numFmtId="0" fontId="51" fillId="0" borderId="11" xfId="0" applyFont="1" applyFill="1" applyBorder="1" applyAlignment="1">
      <alignment vertical="top"/>
    </xf>
    <xf numFmtId="0" fontId="72" fillId="0" borderId="11" xfId="0" applyFont="1" applyFill="1" applyBorder="1" applyAlignment="1">
      <alignment vertical="top" wrapText="1"/>
    </xf>
    <xf numFmtId="0" fontId="73" fillId="0" borderId="11" xfId="0" applyFont="1" applyFill="1" applyBorder="1" applyAlignment="1">
      <alignment vertical="top" wrapText="1"/>
    </xf>
    <xf numFmtId="170" fontId="73" fillId="0" borderId="11" xfId="0" applyNumberFormat="1" applyFont="1" applyFill="1" applyBorder="1" applyAlignment="1">
      <alignment vertical="top" wrapText="1"/>
    </xf>
    <xf numFmtId="0" fontId="74" fillId="0" borderId="11" xfId="0" applyFont="1" applyFill="1" applyBorder="1" applyAlignment="1">
      <alignment vertical="top"/>
    </xf>
    <xf numFmtId="0" fontId="74" fillId="0" borderId="11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center" vertical="center" wrapText="1"/>
    </xf>
    <xf numFmtId="0" fontId="79" fillId="23" borderId="34" xfId="0" applyFont="1" applyFill="1" applyBorder="1" applyAlignment="1">
      <alignment horizontal="center" vertical="center" wrapText="1"/>
    </xf>
    <xf numFmtId="0" fontId="79" fillId="23" borderId="36" xfId="0" applyFont="1" applyFill="1" applyBorder="1" applyAlignment="1">
      <alignment horizontal="center" vertical="center" wrapText="1"/>
    </xf>
    <xf numFmtId="0" fontId="79" fillId="23" borderId="31" xfId="0" applyFont="1" applyFill="1" applyBorder="1" applyAlignment="1">
      <alignment horizontal="center" vertical="center" wrapText="1"/>
    </xf>
    <xf numFmtId="0" fontId="54" fillId="25" borderId="11" xfId="0" applyFont="1" applyFill="1" applyBorder="1"/>
    <xf numFmtId="0" fontId="54" fillId="0" borderId="11" xfId="0" applyFont="1" applyBorder="1"/>
    <xf numFmtId="0" fontId="54" fillId="0" borderId="11" xfId="0" applyFont="1" applyBorder="1" applyAlignment="1">
      <alignment wrapText="1"/>
    </xf>
    <xf numFmtId="4" fontId="54" fillId="0" borderId="11" xfId="0" applyNumberFormat="1" applyFont="1" applyBorder="1" applyAlignment="1">
      <alignment horizontal="center" vertical="center"/>
    </xf>
    <xf numFmtId="0" fontId="78" fillId="0" borderId="11" xfId="0" applyFont="1" applyBorder="1" applyAlignment="1">
      <alignment wrapText="1"/>
    </xf>
    <xf numFmtId="0" fontId="54" fillId="24" borderId="11" xfId="0" applyFont="1" applyFill="1" applyBorder="1" applyAlignment="1">
      <alignment vertical="top" wrapText="1"/>
    </xf>
    <xf numFmtId="0" fontId="54" fillId="0" borderId="11" xfId="0" applyFont="1" applyFill="1" applyBorder="1"/>
    <xf numFmtId="0" fontId="78" fillId="0" borderId="11" xfId="0" applyFont="1" applyBorder="1" applyAlignment="1">
      <alignment horizontal="center" vertical="center"/>
    </xf>
    <xf numFmtId="0" fontId="74" fillId="24" borderId="11" xfId="0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6" fillId="16" borderId="11" xfId="0" applyFont="1" applyFill="1" applyBorder="1" applyAlignment="1">
      <alignment vertical="top" wrapText="1"/>
    </xf>
    <xf numFmtId="0" fontId="73" fillId="16" borderId="11" xfId="0" applyFont="1" applyFill="1" applyBorder="1" applyAlignment="1">
      <alignment vertical="top" wrapText="1"/>
    </xf>
    <xf numFmtId="170" fontId="73" fillId="16" borderId="11" xfId="0" applyNumberFormat="1" applyFont="1" applyFill="1" applyBorder="1" applyAlignment="1">
      <alignment vertical="top" wrapText="1"/>
    </xf>
    <xf numFmtId="0" fontId="74" fillId="16" borderId="11" xfId="0" applyFont="1" applyFill="1" applyBorder="1" applyAlignment="1">
      <alignment vertical="top"/>
    </xf>
    <xf numFmtId="0" fontId="78" fillId="16" borderId="11" xfId="0" applyFont="1" applyFill="1" applyBorder="1" applyAlignment="1">
      <alignment horizontal="center" vertical="center" wrapText="1"/>
    </xf>
    <xf numFmtId="0" fontId="51" fillId="16" borderId="11" xfId="0" applyFont="1" applyFill="1" applyBorder="1" applyAlignment="1">
      <alignment vertical="top"/>
    </xf>
    <xf numFmtId="0" fontId="30" fillId="16" borderId="11" xfId="0" applyFont="1" applyFill="1" applyBorder="1" applyAlignment="1">
      <alignment horizontal="center" vertical="center" wrapText="1"/>
    </xf>
    <xf numFmtId="0" fontId="54" fillId="16" borderId="11" xfId="0" applyFont="1" applyFill="1" applyBorder="1" applyAlignment="1">
      <alignment horizontal="center" vertical="center" wrapText="1"/>
    </xf>
    <xf numFmtId="49" fontId="39" fillId="17" borderId="11" xfId="0" applyNumberFormat="1" applyFont="1" applyFill="1" applyBorder="1" applyAlignment="1">
      <alignment wrapText="1"/>
    </xf>
    <xf numFmtId="49" fontId="67" fillId="17" borderId="11" xfId="0" applyNumberFormat="1" applyFont="1" applyFill="1" applyBorder="1" applyAlignment="1">
      <alignment wrapText="1"/>
    </xf>
    <xf numFmtId="0" fontId="0" fillId="17" borderId="11" xfId="0" applyFill="1" applyBorder="1" applyAlignment="1">
      <alignment horizontal="center" vertical="center"/>
    </xf>
    <xf numFmtId="4" fontId="29" fillId="0" borderId="13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0" fontId="64" fillId="0" borderId="11" xfId="0" applyNumberFormat="1" applyFont="1" applyBorder="1" applyAlignment="1">
      <alignment vertical="top" wrapText="1"/>
    </xf>
    <xf numFmtId="0" fontId="57" fillId="0" borderId="0" xfId="0" applyFont="1" applyAlignment="1">
      <alignment horizontal="justify" vertical="center"/>
    </xf>
    <xf numFmtId="0" fontId="0" fillId="0" borderId="11" xfId="0" applyBorder="1" applyAlignment="1">
      <alignment vertical="center"/>
    </xf>
    <xf numFmtId="4" fontId="49" fillId="0" borderId="0" xfId="0" applyNumberFormat="1" applyFont="1" applyAlignment="1">
      <alignment wrapText="1"/>
    </xf>
    <xf numFmtId="4" fontId="0" fillId="28" borderId="11" xfId="0" applyNumberFormat="1" applyFont="1" applyFill="1" applyBorder="1"/>
    <xf numFmtId="4" fontId="0" fillId="0" borderId="0" xfId="0" applyNumberFormat="1" applyFill="1" applyAlignment="1">
      <alignment wrapText="1"/>
    </xf>
    <xf numFmtId="4" fontId="78" fillId="0" borderId="0" xfId="0" applyNumberFormat="1" applyFont="1" applyAlignment="1">
      <alignment horizontal="center" vertical="center"/>
    </xf>
    <xf numFmtId="0" fontId="79" fillId="10" borderId="4" xfId="0" applyFont="1" applyFill="1" applyBorder="1" applyAlignment="1">
      <alignment horizontal="center" vertical="center" wrapText="1"/>
    </xf>
    <xf numFmtId="0" fontId="79" fillId="3" borderId="30" xfId="0" applyFont="1" applyFill="1" applyBorder="1" applyAlignment="1">
      <alignment horizontal="center" vertical="center" wrapText="1"/>
    </xf>
    <xf numFmtId="0" fontId="79" fillId="10" borderId="35" xfId="0" applyFont="1" applyFill="1" applyBorder="1" applyAlignment="1">
      <alignment horizontal="center" vertical="center" wrapText="1"/>
    </xf>
    <xf numFmtId="0" fontId="79" fillId="3" borderId="36" xfId="0" applyFont="1" applyFill="1" applyBorder="1" applyAlignment="1">
      <alignment horizontal="center" vertical="center" wrapText="1"/>
    </xf>
    <xf numFmtId="0" fontId="79" fillId="10" borderId="29" xfId="0" applyFont="1" applyFill="1" applyBorder="1" applyAlignment="1">
      <alignment horizontal="center" vertical="center" wrapText="1"/>
    </xf>
    <xf numFmtId="0" fontId="79" fillId="3" borderId="31" xfId="0" applyFont="1" applyFill="1" applyBorder="1" applyAlignment="1">
      <alignment horizontal="center" vertical="center" wrapText="1"/>
    </xf>
    <xf numFmtId="4" fontId="54" fillId="0" borderId="11" xfId="0" applyNumberFormat="1" applyFont="1" applyBorder="1" applyAlignment="1">
      <alignment horizontal="center" vertical="center" wrapText="1"/>
    </xf>
    <xf numFmtId="4" fontId="54" fillId="0" borderId="11" xfId="1" applyNumberFormat="1" applyFont="1" applyBorder="1" applyAlignment="1">
      <alignment horizontal="center" vertical="center" wrapText="1"/>
    </xf>
    <xf numFmtId="4" fontId="54" fillId="25" borderId="11" xfId="1" applyNumberFormat="1" applyFont="1" applyFill="1" applyBorder="1" applyAlignment="1">
      <alignment horizontal="center" vertical="center" wrapText="1"/>
    </xf>
    <xf numFmtId="4" fontId="54" fillId="0" borderId="11" xfId="3" applyNumberFormat="1" applyFont="1" applyBorder="1" applyAlignment="1">
      <alignment horizontal="center" vertical="center" wrapText="1"/>
    </xf>
    <xf numFmtId="4" fontId="54" fillId="0" borderId="28" xfId="0" applyNumberFormat="1" applyFont="1" applyBorder="1" applyAlignment="1">
      <alignment horizontal="center" vertical="center" wrapText="1"/>
    </xf>
    <xf numFmtId="4" fontId="54" fillId="0" borderId="28" xfId="0" applyNumberFormat="1" applyFont="1" applyBorder="1" applyAlignment="1">
      <alignment horizontal="center" vertical="center"/>
    </xf>
    <xf numFmtId="4" fontId="54" fillId="25" borderId="28" xfId="0" applyNumberFormat="1" applyFont="1" applyFill="1" applyBorder="1" applyAlignment="1">
      <alignment horizontal="center" vertical="center" wrapText="1"/>
    </xf>
    <xf numFmtId="4" fontId="54" fillId="25" borderId="28" xfId="0" applyNumberFormat="1" applyFont="1" applyFill="1" applyBorder="1" applyAlignment="1">
      <alignment horizontal="center" vertical="center"/>
    </xf>
    <xf numFmtId="4" fontId="54" fillId="24" borderId="28" xfId="0" applyNumberFormat="1" applyFont="1" applyFill="1" applyBorder="1" applyAlignment="1">
      <alignment horizontal="center" vertical="center" wrapText="1"/>
    </xf>
    <xf numFmtId="4" fontId="54" fillId="24" borderId="28" xfId="0" applyNumberFormat="1" applyFont="1" applyFill="1" applyBorder="1" applyAlignment="1">
      <alignment horizontal="center" vertical="center"/>
    </xf>
    <xf numFmtId="4" fontId="54" fillId="27" borderId="28" xfId="0" applyNumberFormat="1" applyFont="1" applyFill="1" applyBorder="1" applyAlignment="1">
      <alignment horizontal="center" vertical="center" wrapText="1"/>
    </xf>
    <xf numFmtId="4" fontId="54" fillId="27" borderId="28" xfId="0" applyNumberFormat="1" applyFont="1" applyFill="1" applyBorder="1" applyAlignment="1">
      <alignment horizontal="center" vertical="center"/>
    </xf>
    <xf numFmtId="4" fontId="54" fillId="24" borderId="11" xfId="0" applyNumberFormat="1" applyFont="1" applyFill="1" applyBorder="1" applyAlignment="1">
      <alignment horizontal="center" vertical="center" wrapText="1"/>
    </xf>
    <xf numFmtId="4" fontId="54" fillId="24" borderId="11" xfId="0" applyNumberFormat="1" applyFont="1" applyFill="1" applyBorder="1" applyAlignment="1">
      <alignment horizontal="center" vertical="center"/>
    </xf>
    <xf numFmtId="4" fontId="64" fillId="0" borderId="11" xfId="0" applyNumberFormat="1" applyFont="1" applyBorder="1" applyAlignment="1">
      <alignment horizontal="center" vertical="center" wrapText="1"/>
    </xf>
    <xf numFmtId="4" fontId="64" fillId="24" borderId="11" xfId="0" applyNumberFormat="1" applyFont="1" applyFill="1" applyBorder="1" applyAlignment="1">
      <alignment horizontal="center" vertical="center" wrapText="1"/>
    </xf>
    <xf numFmtId="4" fontId="54" fillId="0" borderId="11" xfId="0" applyNumberFormat="1" applyFont="1" applyBorder="1" applyAlignment="1">
      <alignment vertical="center"/>
    </xf>
    <xf numFmtId="4" fontId="54" fillId="0" borderId="11" xfId="0" applyNumberFormat="1" applyFont="1" applyBorder="1" applyAlignment="1">
      <alignment horizontal="right"/>
    </xf>
    <xf numFmtId="4" fontId="54" fillId="0" borderId="11" xfId="0" applyNumberFormat="1" applyFont="1" applyBorder="1"/>
    <xf numFmtId="170" fontId="64" fillId="0" borderId="11" xfId="0" applyNumberFormat="1" applyFont="1" applyBorder="1" applyAlignment="1">
      <alignment horizontal="center" vertical="center" wrapText="1"/>
    </xf>
    <xf numFmtId="4" fontId="78" fillId="0" borderId="11" xfId="0" applyNumberFormat="1" applyFont="1" applyBorder="1" applyAlignment="1">
      <alignment horizontal="center" vertical="center"/>
    </xf>
    <xf numFmtId="170" fontId="73" fillId="24" borderId="11" xfId="0" applyNumberFormat="1" applyFont="1" applyFill="1" applyBorder="1" applyAlignment="1">
      <alignment vertical="top" wrapText="1"/>
    </xf>
    <xf numFmtId="4" fontId="85" fillId="0" borderId="0" xfId="0" applyNumberFormat="1" applyFont="1" applyAlignment="1">
      <alignment horizontal="center" vertical="center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wrapText="1"/>
    </xf>
    <xf numFmtId="4" fontId="22" fillId="0" borderId="11" xfId="0" applyNumberFormat="1" applyFont="1" applyBorder="1" applyAlignment="1">
      <alignment wrapText="1"/>
    </xf>
    <xf numFmtId="0" fontId="71" fillId="0" borderId="0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84" fillId="0" borderId="0" xfId="0" applyFont="1" applyAlignment="1">
      <alignment horizontal="left" vertical="top" wrapText="1"/>
    </xf>
    <xf numFmtId="0" fontId="84" fillId="0" borderId="0" xfId="0" applyFont="1" applyAlignment="1">
      <alignment horizontal="left" vertical="top"/>
    </xf>
    <xf numFmtId="0" fontId="42" fillId="0" borderId="1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168" fontId="38" fillId="0" borderId="11" xfId="13" applyNumberFormat="1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2" fillId="29" borderId="11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68" fontId="38" fillId="0" borderId="11" xfId="13" applyNumberFormat="1" applyFont="1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17" fontId="0" fillId="0" borderId="27" xfId="0" applyNumberFormat="1" applyBorder="1" applyAlignment="1">
      <alignment horizontal="center" vertical="center"/>
    </xf>
    <xf numFmtId="17" fontId="0" fillId="0" borderId="17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4" fillId="16" borderId="26" xfId="0" applyFont="1" applyFill="1" applyBorder="1" applyAlignment="1">
      <alignment horizontal="center" vertical="center" wrapText="1"/>
    </xf>
    <xf numFmtId="0" fontId="0" fillId="16" borderId="26" xfId="0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 wrapText="1"/>
    </xf>
    <xf numFmtId="0" fontId="4" fillId="16" borderId="19" xfId="0" applyFont="1" applyFill="1" applyBorder="1" applyAlignment="1">
      <alignment horizontal="center" vertic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</cellXfs>
  <cellStyles count="352">
    <cellStyle name="Dziesiętny" xfId="1" builtinId="3"/>
    <cellStyle name="Dziesiętny 10" xfId="7" xr:uid="{00000000-0005-0000-0000-000001000000}"/>
    <cellStyle name="Dziesiętny 10 10" xfId="100" xr:uid="{00000000-0005-0000-0000-000002000000}"/>
    <cellStyle name="Dziesiętny 10 2" xfId="10" xr:uid="{00000000-0005-0000-0000-000003000000}"/>
    <cellStyle name="Dziesiętny 10 2 2" xfId="17" xr:uid="{00000000-0005-0000-0000-000004000000}"/>
    <cellStyle name="Dziesiętny 10 2 2 2" xfId="52" xr:uid="{00000000-0005-0000-0000-000005000000}"/>
    <cellStyle name="Dziesiętny 10 2 3" xfId="23" xr:uid="{00000000-0005-0000-0000-000006000000}"/>
    <cellStyle name="Dziesiętny 10 2 3 2" xfId="57" xr:uid="{00000000-0005-0000-0000-000007000000}"/>
    <cellStyle name="Dziesiętny 10 2 4" xfId="31" xr:uid="{00000000-0005-0000-0000-000008000000}"/>
    <cellStyle name="Dziesiętny 10 2 4 2" xfId="65" xr:uid="{00000000-0005-0000-0000-000009000000}"/>
    <cellStyle name="Dziesiętny 10 2 5" xfId="45" xr:uid="{00000000-0005-0000-0000-00000A000000}"/>
    <cellStyle name="Dziesiętny 10 3" xfId="15" xr:uid="{00000000-0005-0000-0000-00000B000000}"/>
    <cellStyle name="Dziesiętny 10 3 2" xfId="50" xr:uid="{00000000-0005-0000-0000-00000C000000}"/>
    <cellStyle name="Dziesiętny 10 4" xfId="21" xr:uid="{00000000-0005-0000-0000-00000D000000}"/>
    <cellStyle name="Dziesiętny 10 4 2" xfId="55" xr:uid="{00000000-0005-0000-0000-00000E000000}"/>
    <cellStyle name="Dziesiętny 10 5" xfId="26" xr:uid="{00000000-0005-0000-0000-00000F000000}"/>
    <cellStyle name="Dziesiętny 10 5 2" xfId="60" xr:uid="{00000000-0005-0000-0000-000010000000}"/>
    <cellStyle name="Dziesiętny 10 6" xfId="29" xr:uid="{00000000-0005-0000-0000-000011000000}"/>
    <cellStyle name="Dziesiętny 10 6 2" xfId="63" xr:uid="{00000000-0005-0000-0000-000012000000}"/>
    <cellStyle name="Dziesiętny 10 7" xfId="34" xr:uid="{00000000-0005-0000-0000-000013000000}"/>
    <cellStyle name="Dziesiętny 10 7 2" xfId="68" xr:uid="{00000000-0005-0000-0000-000014000000}"/>
    <cellStyle name="Dziesiętny 10 8" xfId="37" xr:uid="{00000000-0005-0000-0000-000015000000}"/>
    <cellStyle name="Dziesiętny 10 8 2" xfId="71" xr:uid="{00000000-0005-0000-0000-000016000000}"/>
    <cellStyle name="Dziesiętny 10 9" xfId="43" xr:uid="{00000000-0005-0000-0000-000017000000}"/>
    <cellStyle name="Dziesiętny 2" xfId="9" xr:uid="{00000000-0005-0000-0000-000018000000}"/>
    <cellStyle name="Dziesiętny 2 2" xfId="11" xr:uid="{00000000-0005-0000-0000-000019000000}"/>
    <cellStyle name="Dziesiętny 2 2 2" xfId="18" xr:uid="{00000000-0005-0000-0000-00001A000000}"/>
    <cellStyle name="Dziesiętny 2 2 2 2" xfId="53" xr:uid="{00000000-0005-0000-0000-00001B000000}"/>
    <cellStyle name="Dziesiętny 2 2 3" xfId="24" xr:uid="{00000000-0005-0000-0000-00001C000000}"/>
    <cellStyle name="Dziesiętny 2 2 3 2" xfId="58" xr:uid="{00000000-0005-0000-0000-00001D000000}"/>
    <cellStyle name="Dziesiętny 2 2 4" xfId="32" xr:uid="{00000000-0005-0000-0000-00001E000000}"/>
    <cellStyle name="Dziesiętny 2 2 4 2" xfId="66" xr:uid="{00000000-0005-0000-0000-00001F000000}"/>
    <cellStyle name="Dziesiętny 2 2 5" xfId="46" xr:uid="{00000000-0005-0000-0000-000020000000}"/>
    <cellStyle name="Dziesiętny 2 3" xfId="16" xr:uid="{00000000-0005-0000-0000-000021000000}"/>
    <cellStyle name="Dziesiętny 2 3 2" xfId="51" xr:uid="{00000000-0005-0000-0000-000022000000}"/>
    <cellStyle name="Dziesiętny 2 4" xfId="22" xr:uid="{00000000-0005-0000-0000-000023000000}"/>
    <cellStyle name="Dziesiętny 2 4 2" xfId="56" xr:uid="{00000000-0005-0000-0000-000024000000}"/>
    <cellStyle name="Dziesiętny 2 5" xfId="27" xr:uid="{00000000-0005-0000-0000-000025000000}"/>
    <cellStyle name="Dziesiętny 2 5 2" xfId="61" xr:uid="{00000000-0005-0000-0000-000026000000}"/>
    <cellStyle name="Dziesiętny 2 6" xfId="30" xr:uid="{00000000-0005-0000-0000-000027000000}"/>
    <cellStyle name="Dziesiętny 2 6 2" xfId="64" xr:uid="{00000000-0005-0000-0000-000028000000}"/>
    <cellStyle name="Dziesiętny 2 7" xfId="35" xr:uid="{00000000-0005-0000-0000-000029000000}"/>
    <cellStyle name="Dziesiętny 2 7 2" xfId="69" xr:uid="{00000000-0005-0000-0000-00002A000000}"/>
    <cellStyle name="Dziesiętny 2 8" xfId="38" xr:uid="{00000000-0005-0000-0000-00002B000000}"/>
    <cellStyle name="Dziesiętny 2 8 2" xfId="72" xr:uid="{00000000-0005-0000-0000-00002C000000}"/>
    <cellStyle name="Dziesiętny 2 9" xfId="44" xr:uid="{00000000-0005-0000-0000-00002D000000}"/>
    <cellStyle name="Dziesiętny 3" xfId="39" xr:uid="{00000000-0005-0000-0000-00002E000000}"/>
    <cellStyle name="Hiperłącze" xfId="19" builtinId="8"/>
    <cellStyle name="Normalny" xfId="0" builtinId="0"/>
    <cellStyle name="Normalny 10" xfId="6" xr:uid="{00000000-0005-0000-0000-000031000000}"/>
    <cellStyle name="Normalny 11" xfId="33" xr:uid="{00000000-0005-0000-0000-000032000000}"/>
    <cellStyle name="Normalny 11 2" xfId="67" xr:uid="{00000000-0005-0000-0000-000033000000}"/>
    <cellStyle name="Normalny 11 2 2" xfId="95" xr:uid="{00000000-0005-0000-0000-000034000000}"/>
    <cellStyle name="Normalny 11 2 2 2" xfId="146" xr:uid="{00000000-0005-0000-0000-000035000000}"/>
    <cellStyle name="Normalny 11 2 2 2 2" xfId="246" xr:uid="{4F6D2A12-EC11-4EF5-9790-BC973FF5BFE0}"/>
    <cellStyle name="Normalny 11 2 2 2 3" xfId="346" xr:uid="{02B679A8-2F98-4C5A-A7F8-1F4273B4802B}"/>
    <cellStyle name="Normalny 11 2 2 3" xfId="196" xr:uid="{9E576220-19A8-4D6F-80FD-E840FCD82539}"/>
    <cellStyle name="Normalny 11 2 2 4" xfId="296" xr:uid="{E9760AC7-E84F-493A-99D2-289A0CB684B7}"/>
    <cellStyle name="Normalny 11 2 3" xfId="122" xr:uid="{00000000-0005-0000-0000-000036000000}"/>
    <cellStyle name="Normalny 11 2 3 2" xfId="222" xr:uid="{7A579F08-EFDF-432B-9C79-11884788C898}"/>
    <cellStyle name="Normalny 11 2 3 3" xfId="322" xr:uid="{AA46EC9A-1FFB-4812-A9A4-21DE9F23DC6B}"/>
    <cellStyle name="Normalny 11 2 4" xfId="172" xr:uid="{933CA142-CA0D-4262-996E-D6D0231C21A7}"/>
    <cellStyle name="Normalny 11 2 5" xfId="272" xr:uid="{8E99F784-890F-4EB2-87C0-5A8152EF2F8D}"/>
    <cellStyle name="Normalny 11 3" xfId="84" xr:uid="{00000000-0005-0000-0000-000037000000}"/>
    <cellStyle name="Normalny 11 3 2" xfId="135" xr:uid="{00000000-0005-0000-0000-000038000000}"/>
    <cellStyle name="Normalny 11 3 2 2" xfId="235" xr:uid="{442BA0FB-1A1A-4445-8273-0A5746DF6D1C}"/>
    <cellStyle name="Normalny 11 3 2 3" xfId="335" xr:uid="{2BB8E745-F190-40A2-8D26-47B78285F1B2}"/>
    <cellStyle name="Normalny 11 3 3" xfId="185" xr:uid="{6A9A82D1-0A30-4C08-808F-587DD9359A14}"/>
    <cellStyle name="Normalny 11 3 4" xfId="285" xr:uid="{F6C869EB-3F23-498C-9792-95F04C5B65FD}"/>
    <cellStyle name="Normalny 11 4" xfId="111" xr:uid="{00000000-0005-0000-0000-000039000000}"/>
    <cellStyle name="Normalny 11 4 2" xfId="211" xr:uid="{4E2D2534-6EE3-42BB-BAD7-1BB9C8513B60}"/>
    <cellStyle name="Normalny 11 4 3" xfId="311" xr:uid="{D3123927-1BA4-4EFA-8515-F523621A3492}"/>
    <cellStyle name="Normalny 11 5" xfId="161" xr:uid="{76276C56-1CF3-44FC-824E-FC069E2E6003}"/>
    <cellStyle name="Normalny 11 6" xfId="261" xr:uid="{13FE0B42-1449-43F1-AAC1-5B30AAF9C116}"/>
    <cellStyle name="Normalny 12" xfId="36" xr:uid="{00000000-0005-0000-0000-00003A000000}"/>
    <cellStyle name="Normalny 12 2" xfId="70" xr:uid="{00000000-0005-0000-0000-00003B000000}"/>
    <cellStyle name="Normalny 12 2 2" xfId="96" xr:uid="{00000000-0005-0000-0000-00003C000000}"/>
    <cellStyle name="Normalny 12 2 2 2" xfId="147" xr:uid="{00000000-0005-0000-0000-00003D000000}"/>
    <cellStyle name="Normalny 12 2 2 2 2" xfId="247" xr:uid="{A6188429-4A6C-4F4C-8EC7-A032FE91E068}"/>
    <cellStyle name="Normalny 12 2 2 2 3" xfId="347" xr:uid="{0FC4712A-8C9F-4134-AAB3-FFD34C8F52DC}"/>
    <cellStyle name="Normalny 12 2 2 3" xfId="197" xr:uid="{AF683202-36B5-45D3-8B98-CDBE4A3C3352}"/>
    <cellStyle name="Normalny 12 2 2 4" xfId="297" xr:uid="{E5EE23DD-9D26-4A78-B8E1-191C3C49A165}"/>
    <cellStyle name="Normalny 12 2 3" xfId="123" xr:uid="{00000000-0005-0000-0000-00003E000000}"/>
    <cellStyle name="Normalny 12 2 3 2" xfId="223" xr:uid="{DA426A5C-50C3-4D8D-A819-179B2C8340CD}"/>
    <cellStyle name="Normalny 12 2 3 3" xfId="323" xr:uid="{4D8DC40C-B7D9-47D9-9F8F-BF53498FEA8B}"/>
    <cellStyle name="Normalny 12 2 4" xfId="173" xr:uid="{3E3FC9DB-B82A-4BE7-A292-F86A36D9156D}"/>
    <cellStyle name="Normalny 12 2 5" xfId="273" xr:uid="{2B9EF6B3-28AC-401F-A0D3-1A15B72137D1}"/>
    <cellStyle name="Normalny 12 3" xfId="85" xr:uid="{00000000-0005-0000-0000-00003F000000}"/>
    <cellStyle name="Normalny 12 3 2" xfId="136" xr:uid="{00000000-0005-0000-0000-000040000000}"/>
    <cellStyle name="Normalny 12 3 2 2" xfId="236" xr:uid="{663A25DC-89C8-482C-BA4D-CE30271313F0}"/>
    <cellStyle name="Normalny 12 3 2 3" xfId="336" xr:uid="{444D1A33-F93B-4F4C-B059-95AF8A2179D7}"/>
    <cellStyle name="Normalny 12 3 3" xfId="186" xr:uid="{506DC653-5F8B-48BB-A8C5-B2AFC268F8BE}"/>
    <cellStyle name="Normalny 12 3 4" xfId="286" xr:uid="{4E5B73D4-7B0F-4AED-A311-18D9DF115B7D}"/>
    <cellStyle name="Normalny 12 4" xfId="112" xr:uid="{00000000-0005-0000-0000-000041000000}"/>
    <cellStyle name="Normalny 12 4 2" xfId="212" xr:uid="{E3C434C6-D8C0-4BA3-A659-522E733A5F60}"/>
    <cellStyle name="Normalny 12 4 3" xfId="312" xr:uid="{AEDAB8BF-81C5-44EC-8FC5-4DC8820FE953}"/>
    <cellStyle name="Normalny 12 5" xfId="162" xr:uid="{EDE76E0E-9E76-4D30-96DE-20A3BD9CF771}"/>
    <cellStyle name="Normalny 12 6" xfId="262" xr:uid="{7EFDB7E8-BE23-408E-9C71-60692F71AC0F}"/>
    <cellStyle name="Normalny 13" xfId="73" xr:uid="{00000000-0005-0000-0000-000042000000}"/>
    <cellStyle name="Normalny 13 2" xfId="97" xr:uid="{00000000-0005-0000-0000-000043000000}"/>
    <cellStyle name="Normalny 13 2 2" xfId="148" xr:uid="{00000000-0005-0000-0000-000044000000}"/>
    <cellStyle name="Normalny 13 2 2 2" xfId="248" xr:uid="{C732E1B9-592F-4C1A-9020-376DDB74EEFC}"/>
    <cellStyle name="Normalny 13 2 2 3" xfId="348" xr:uid="{DA1D4D7B-362F-4B20-A24D-90BBDEFCD527}"/>
    <cellStyle name="Normalny 13 2 3" xfId="198" xr:uid="{3F778730-DD78-419E-84D6-BB599428681B}"/>
    <cellStyle name="Normalny 13 2 4" xfId="298" xr:uid="{B92F0AFE-0D6C-4637-A2C0-9736E8497242}"/>
    <cellStyle name="Normalny 13 3" xfId="124" xr:uid="{00000000-0005-0000-0000-000045000000}"/>
    <cellStyle name="Normalny 13 3 2" xfId="224" xr:uid="{123340BA-E6A0-4416-960A-0D80FB6BCCE3}"/>
    <cellStyle name="Normalny 13 3 3" xfId="324" xr:uid="{46E5F53D-88A4-484F-B492-C2CF43A44EE7}"/>
    <cellStyle name="Normalny 13 4" xfId="174" xr:uid="{5B9DC4E2-E441-4374-80E1-BC15A9150B14}"/>
    <cellStyle name="Normalny 13 5" xfId="274" xr:uid="{32EE16BA-84C2-4538-889D-76110D8E0878}"/>
    <cellStyle name="Normalny 14" xfId="74" xr:uid="{00000000-0005-0000-0000-000046000000}"/>
    <cellStyle name="Normalny 14 2" xfId="98" xr:uid="{00000000-0005-0000-0000-000047000000}"/>
    <cellStyle name="Normalny 14 2 2" xfId="149" xr:uid="{00000000-0005-0000-0000-000048000000}"/>
    <cellStyle name="Normalny 14 2 2 2" xfId="249" xr:uid="{C7DE5185-8CD6-43D9-8381-345BAD69B2D8}"/>
    <cellStyle name="Normalny 14 2 2 3" xfId="349" xr:uid="{4FA315D6-1EFD-4580-9C75-2190AA09E422}"/>
    <cellStyle name="Normalny 14 2 3" xfId="199" xr:uid="{AA49EDB5-0054-4C36-B0B1-CFA14BD67B2E}"/>
    <cellStyle name="Normalny 14 2 4" xfId="299" xr:uid="{F8DF2301-0F64-4B2F-9E7B-EFC83D6DD991}"/>
    <cellStyle name="Normalny 14 3" xfId="125" xr:uid="{00000000-0005-0000-0000-000049000000}"/>
    <cellStyle name="Normalny 14 3 2" xfId="225" xr:uid="{02794ACE-3CCD-47C0-BEEF-81ED16AAC1FE}"/>
    <cellStyle name="Normalny 14 3 3" xfId="325" xr:uid="{A41BAC22-05CD-42BD-A9AB-65F246685A1A}"/>
    <cellStyle name="Normalny 14 4" xfId="175" xr:uid="{60DC0578-D7A6-4A2B-BFBC-B14AF4B9E7C6}"/>
    <cellStyle name="Normalny 14 5" xfId="275" xr:uid="{5A82F1D9-6958-4B07-BC52-6A9A99C127E4}"/>
    <cellStyle name="Normalny 15" xfId="99" xr:uid="{00000000-0005-0000-0000-00004A000000}"/>
    <cellStyle name="Normalny 15 2" xfId="150" xr:uid="{00000000-0005-0000-0000-00004B000000}"/>
    <cellStyle name="Normalny 15 2 2" xfId="250" xr:uid="{C49CE636-1ED1-4A26-B791-923F73DC7346}"/>
    <cellStyle name="Normalny 15 2 3" xfId="350" xr:uid="{F909A47A-9A59-440C-B906-71C740D71DB9}"/>
    <cellStyle name="Normalny 15 3" xfId="200" xr:uid="{19C43B71-0538-48B7-86F2-42578981F3AE}"/>
    <cellStyle name="Normalny 15 4" xfId="300" xr:uid="{D4573121-081B-45F4-A4B7-BBCE1CA17825}"/>
    <cellStyle name="Normalny 16" xfId="101" xr:uid="{00000000-0005-0000-0000-00004C000000}"/>
    <cellStyle name="Normalny 16 2" xfId="151" xr:uid="{00000000-0005-0000-0000-00004D000000}"/>
    <cellStyle name="Normalny 16 2 2" xfId="251" xr:uid="{5E56D919-035A-433E-ACA0-E88891801160}"/>
    <cellStyle name="Normalny 16 2 3" xfId="351" xr:uid="{8F20FB39-36A9-4562-9E21-CDB2F28A5F41}"/>
    <cellStyle name="Normalny 16 3" xfId="201" xr:uid="{705DAADA-C1AD-4F92-9D95-4E6CFA5E1623}"/>
    <cellStyle name="Normalny 16 4" xfId="301" xr:uid="{6DA5965C-B701-4C19-A4CE-41A10A8CE9B9}"/>
    <cellStyle name="Normalny 2" xfId="3" xr:uid="{00000000-0005-0000-0000-00004E000000}"/>
    <cellStyle name="Normalny 2 2" xfId="8" xr:uid="{00000000-0005-0000-0000-00004F000000}"/>
    <cellStyle name="Normalny 3" xfId="4" xr:uid="{00000000-0005-0000-0000-000050000000}"/>
    <cellStyle name="Normalny 3 2" xfId="41" xr:uid="{00000000-0005-0000-0000-000051000000}"/>
    <cellStyle name="Normalny 3 2 2" xfId="87" xr:uid="{00000000-0005-0000-0000-000052000000}"/>
    <cellStyle name="Normalny 3 2 2 2" xfId="138" xr:uid="{00000000-0005-0000-0000-000053000000}"/>
    <cellStyle name="Normalny 3 2 2 2 2" xfId="238" xr:uid="{A9FD517D-7E3F-4DDB-A469-0C8A8EA1FD4F}"/>
    <cellStyle name="Normalny 3 2 2 2 3" xfId="338" xr:uid="{7249A74C-D83D-4B63-8F87-90AD97BA92E5}"/>
    <cellStyle name="Normalny 3 2 2 3" xfId="188" xr:uid="{1EE4F2AD-79BD-4847-AEEA-5E38631BDA96}"/>
    <cellStyle name="Normalny 3 2 2 4" xfId="288" xr:uid="{1F648DC9-EEB4-4899-B19E-72772E81D3FF}"/>
    <cellStyle name="Normalny 3 2 3" xfId="114" xr:uid="{00000000-0005-0000-0000-000054000000}"/>
    <cellStyle name="Normalny 3 2 3 2" xfId="214" xr:uid="{0FF703A5-9195-4B09-B980-3C9FDFB364AD}"/>
    <cellStyle name="Normalny 3 2 3 3" xfId="314" xr:uid="{8F0B5C06-89E4-4551-9E39-9B81C6DF4EEE}"/>
    <cellStyle name="Normalny 3 2 4" xfId="164" xr:uid="{2817EE44-193A-4646-A9A2-3AAE5B4BB723}"/>
    <cellStyle name="Normalny 3 2 5" xfId="264" xr:uid="{8025CF51-E2D8-46F8-8830-D76FF1348926}"/>
    <cellStyle name="Normalny 3 3" xfId="76" xr:uid="{00000000-0005-0000-0000-000055000000}"/>
    <cellStyle name="Normalny 3 3 2" xfId="127" xr:uid="{00000000-0005-0000-0000-000056000000}"/>
    <cellStyle name="Normalny 3 3 2 2" xfId="227" xr:uid="{20B171F4-A103-417F-969E-B9D8DA7429D4}"/>
    <cellStyle name="Normalny 3 3 2 3" xfId="327" xr:uid="{551959C3-AD29-4BA7-AA41-E8D7BC2A0621}"/>
    <cellStyle name="Normalny 3 3 3" xfId="177" xr:uid="{03FBFEC8-3BC1-4584-88D4-C7C21A13DDD8}"/>
    <cellStyle name="Normalny 3 3 4" xfId="277" xr:uid="{A07FB854-94C2-47E7-84A5-38A8F836C510}"/>
    <cellStyle name="Normalny 3 4" xfId="103" xr:uid="{00000000-0005-0000-0000-000057000000}"/>
    <cellStyle name="Normalny 3 4 2" xfId="203" xr:uid="{6E515DA9-B769-46DB-A265-AB46801F7564}"/>
    <cellStyle name="Normalny 3 4 3" xfId="303" xr:uid="{3D061B8B-8504-4771-9BF2-DE60268397B4}"/>
    <cellStyle name="Normalny 3 5" xfId="153" xr:uid="{9B272F76-688F-4AC6-97D5-44D42D4B516B}"/>
    <cellStyle name="Normalny 3 6" xfId="253" xr:uid="{04C456C5-BF4B-4477-93BB-D937932C4C58}"/>
    <cellStyle name="Normalny 4" xfId="5" xr:uid="{00000000-0005-0000-0000-000058000000}"/>
    <cellStyle name="Normalny 4 2" xfId="42" xr:uid="{00000000-0005-0000-0000-000059000000}"/>
    <cellStyle name="Normalny 4 2 2" xfId="88" xr:uid="{00000000-0005-0000-0000-00005A000000}"/>
    <cellStyle name="Normalny 4 2 2 2" xfId="139" xr:uid="{00000000-0005-0000-0000-00005B000000}"/>
    <cellStyle name="Normalny 4 2 2 2 2" xfId="239" xr:uid="{EF78605D-EF3F-4058-90CE-BF0FDE2B6D85}"/>
    <cellStyle name="Normalny 4 2 2 2 3" xfId="339" xr:uid="{501E7827-17DE-4774-BD8E-3A09AD924F07}"/>
    <cellStyle name="Normalny 4 2 2 3" xfId="189" xr:uid="{20861A3B-3DC0-4D29-92CB-23466DD1C5AC}"/>
    <cellStyle name="Normalny 4 2 2 4" xfId="289" xr:uid="{C5785AE1-D374-4A2C-8178-668268E490E9}"/>
    <cellStyle name="Normalny 4 2 3" xfId="115" xr:uid="{00000000-0005-0000-0000-00005C000000}"/>
    <cellStyle name="Normalny 4 2 3 2" xfId="215" xr:uid="{6FCA57B9-E233-4D23-AB5F-963D38EBBBA2}"/>
    <cellStyle name="Normalny 4 2 3 3" xfId="315" xr:uid="{51EA08A8-E8DE-40A9-A753-12E3FEF19590}"/>
    <cellStyle name="Normalny 4 2 4" xfId="165" xr:uid="{607142E8-7834-49E5-9D03-0971EAB988B9}"/>
    <cellStyle name="Normalny 4 2 5" xfId="265" xr:uid="{6272C66A-830F-4647-986F-C729D7AEA9E0}"/>
    <cellStyle name="Normalny 4 3" xfId="77" xr:uid="{00000000-0005-0000-0000-00005D000000}"/>
    <cellStyle name="Normalny 4 3 2" xfId="128" xr:uid="{00000000-0005-0000-0000-00005E000000}"/>
    <cellStyle name="Normalny 4 3 2 2" xfId="228" xr:uid="{50E3B530-2B84-440D-A3FF-B360BAB8D525}"/>
    <cellStyle name="Normalny 4 3 2 3" xfId="328" xr:uid="{2A674C97-6043-4694-9C5E-C1B488687E09}"/>
    <cellStyle name="Normalny 4 3 3" xfId="178" xr:uid="{5AC7F7D0-0A68-4F19-BC57-83F325FCB8DE}"/>
    <cellStyle name="Normalny 4 3 4" xfId="278" xr:uid="{A577D47A-8810-457F-B636-0501C097A8D4}"/>
    <cellStyle name="Normalny 4 4" xfId="104" xr:uid="{00000000-0005-0000-0000-00005F000000}"/>
    <cellStyle name="Normalny 4 4 2" xfId="204" xr:uid="{15F42132-98A8-4157-91BC-55612015CF62}"/>
    <cellStyle name="Normalny 4 4 3" xfId="304" xr:uid="{ECD158FA-CFF0-4A80-A600-E5E3041DCB5E}"/>
    <cellStyle name="Normalny 4 5" xfId="154" xr:uid="{738DCD23-C9B4-460F-BD85-09B3F11893DC}"/>
    <cellStyle name="Normalny 4 6" xfId="254" xr:uid="{D6CA5A0A-3E60-40AC-ACAF-088F1E130C63}"/>
    <cellStyle name="Normalny 5" xfId="2" xr:uid="{00000000-0005-0000-0000-000060000000}"/>
    <cellStyle name="Normalny 5 2" xfId="40" xr:uid="{00000000-0005-0000-0000-000061000000}"/>
    <cellStyle name="Normalny 5 2 2" xfId="86" xr:uid="{00000000-0005-0000-0000-000062000000}"/>
    <cellStyle name="Normalny 5 2 2 2" xfId="137" xr:uid="{00000000-0005-0000-0000-000063000000}"/>
    <cellStyle name="Normalny 5 2 2 2 2" xfId="237" xr:uid="{AB2AC2B8-FEC5-48F7-8065-97B074DAD178}"/>
    <cellStyle name="Normalny 5 2 2 2 3" xfId="337" xr:uid="{AF3456C9-4C26-4038-86FF-AB8D33D11952}"/>
    <cellStyle name="Normalny 5 2 2 3" xfId="187" xr:uid="{685FFC16-A4EE-4115-9C2D-2C5E613C4E9A}"/>
    <cellStyle name="Normalny 5 2 2 4" xfId="287" xr:uid="{644F072F-BCB2-455F-808E-38D5B224CF3C}"/>
    <cellStyle name="Normalny 5 2 3" xfId="113" xr:uid="{00000000-0005-0000-0000-000064000000}"/>
    <cellStyle name="Normalny 5 2 3 2" xfId="213" xr:uid="{58330152-6B27-4A12-918D-8130E1ADE727}"/>
    <cellStyle name="Normalny 5 2 3 3" xfId="313" xr:uid="{00A7DD4D-375A-4D7E-9916-B9E00C860E0B}"/>
    <cellStyle name="Normalny 5 2 4" xfId="163" xr:uid="{FBE0C664-91B6-4623-98A7-E72ABD6269F7}"/>
    <cellStyle name="Normalny 5 2 5" xfId="263" xr:uid="{EF08E17F-2403-48F0-9FAC-EB7A1688BEAE}"/>
    <cellStyle name="Normalny 5 3" xfId="75" xr:uid="{00000000-0005-0000-0000-000065000000}"/>
    <cellStyle name="Normalny 5 3 2" xfId="126" xr:uid="{00000000-0005-0000-0000-000066000000}"/>
    <cellStyle name="Normalny 5 3 2 2" xfId="226" xr:uid="{35656606-913F-45C0-9FC1-299DFE97FFF2}"/>
    <cellStyle name="Normalny 5 3 2 3" xfId="326" xr:uid="{C902CC4A-5B0F-48A3-86E2-A22E4E243474}"/>
    <cellStyle name="Normalny 5 3 3" xfId="176" xr:uid="{4B196C4F-1569-4CD0-B6F1-090B36D9EED7}"/>
    <cellStyle name="Normalny 5 3 4" xfId="276" xr:uid="{EA4491E8-70EE-4FFC-9550-328E1B315E4C}"/>
    <cellStyle name="Normalny 5 4" xfId="102" xr:uid="{00000000-0005-0000-0000-000067000000}"/>
    <cellStyle name="Normalny 5 4 2" xfId="202" xr:uid="{31937112-841E-4E5C-A20B-2EBD762BB0C4}"/>
    <cellStyle name="Normalny 5 4 3" xfId="302" xr:uid="{302D6427-A0C0-4044-B204-984052BA278B}"/>
    <cellStyle name="Normalny 5 5" xfId="152" xr:uid="{462F4120-0FF6-4007-B5D2-456F02981E33}"/>
    <cellStyle name="Normalny 5 6" xfId="252" xr:uid="{5104648D-AD2C-451E-9E43-EF9E62E136E5}"/>
    <cellStyle name="Normalny 6" xfId="14" xr:uid="{00000000-0005-0000-0000-000068000000}"/>
    <cellStyle name="Normalny 6 2" xfId="49" xr:uid="{00000000-0005-0000-0000-000069000000}"/>
    <cellStyle name="Normalny 6 2 2" xfId="91" xr:uid="{00000000-0005-0000-0000-00006A000000}"/>
    <cellStyle name="Normalny 6 2 2 2" xfId="142" xr:uid="{00000000-0005-0000-0000-00006B000000}"/>
    <cellStyle name="Normalny 6 2 2 2 2" xfId="242" xr:uid="{17585C30-FD6C-4D5A-ABE4-0C756682C513}"/>
    <cellStyle name="Normalny 6 2 2 2 3" xfId="342" xr:uid="{B1805CCF-1610-4088-A7DF-99CDC72DD1B9}"/>
    <cellStyle name="Normalny 6 2 2 3" xfId="192" xr:uid="{E351B920-0FD6-44ED-BC9D-881372B286BF}"/>
    <cellStyle name="Normalny 6 2 2 4" xfId="292" xr:uid="{EEF1C86C-FA02-4590-8AD4-12CD8B08FEDE}"/>
    <cellStyle name="Normalny 6 2 3" xfId="118" xr:uid="{00000000-0005-0000-0000-00006C000000}"/>
    <cellStyle name="Normalny 6 2 3 2" xfId="218" xr:uid="{D8FFD791-361A-4AE2-869F-019E85C2F49D}"/>
    <cellStyle name="Normalny 6 2 3 3" xfId="318" xr:uid="{0637813A-183B-4EA4-BC90-8CD80471E3DF}"/>
    <cellStyle name="Normalny 6 2 4" xfId="168" xr:uid="{61E319F1-2BC8-41FF-8171-392C3FAC23E5}"/>
    <cellStyle name="Normalny 6 2 5" xfId="268" xr:uid="{D11FA107-B988-4994-9324-C88D37174AB8}"/>
    <cellStyle name="Normalny 6 3" xfId="80" xr:uid="{00000000-0005-0000-0000-00006D000000}"/>
    <cellStyle name="Normalny 6 3 2" xfId="131" xr:uid="{00000000-0005-0000-0000-00006E000000}"/>
    <cellStyle name="Normalny 6 3 2 2" xfId="231" xr:uid="{027DABB9-C5F7-4F88-80C4-2E08C843E733}"/>
    <cellStyle name="Normalny 6 3 2 3" xfId="331" xr:uid="{1DEFE652-9393-4B6B-8FDF-0A1D654D80F9}"/>
    <cellStyle name="Normalny 6 3 3" xfId="181" xr:uid="{5E1B886B-9CF8-4687-9131-B26D4511A91C}"/>
    <cellStyle name="Normalny 6 3 4" xfId="281" xr:uid="{74C84146-2B0D-4563-AD47-61D748D7BF61}"/>
    <cellStyle name="Normalny 6 4" xfId="107" xr:uid="{00000000-0005-0000-0000-00006F000000}"/>
    <cellStyle name="Normalny 6 4 2" xfId="207" xr:uid="{863C20EC-2E56-4DD1-A984-B4CB7A154A13}"/>
    <cellStyle name="Normalny 6 4 3" xfId="307" xr:uid="{CBFB5B26-B7D7-45EB-BD81-7D9BDE498A04}"/>
    <cellStyle name="Normalny 6 5" xfId="157" xr:uid="{431BBD9F-36A4-4DED-911C-4853DC25A1C5}"/>
    <cellStyle name="Normalny 6 6" xfId="257" xr:uid="{98762F32-7C2B-4BFE-B4EA-D52F674A765A}"/>
    <cellStyle name="Normalny 7" xfId="20" xr:uid="{00000000-0005-0000-0000-000070000000}"/>
    <cellStyle name="Normalny 7 2" xfId="54" xr:uid="{00000000-0005-0000-0000-000071000000}"/>
    <cellStyle name="Normalny 7 2 2" xfId="92" xr:uid="{00000000-0005-0000-0000-000072000000}"/>
    <cellStyle name="Normalny 7 2 2 2" xfId="143" xr:uid="{00000000-0005-0000-0000-000073000000}"/>
    <cellStyle name="Normalny 7 2 2 2 2" xfId="243" xr:uid="{A8262BF8-2FEE-4619-B21A-AECEAE24C3B2}"/>
    <cellStyle name="Normalny 7 2 2 2 3" xfId="343" xr:uid="{8D0E8732-0F38-494E-8240-51B115321E37}"/>
    <cellStyle name="Normalny 7 2 2 3" xfId="193" xr:uid="{2B24BEE4-5437-4427-92AD-BCB9A0C88868}"/>
    <cellStyle name="Normalny 7 2 2 4" xfId="293" xr:uid="{6A591DBC-F49B-4126-B8A4-3A0DF7A222E3}"/>
    <cellStyle name="Normalny 7 2 3" xfId="119" xr:uid="{00000000-0005-0000-0000-000074000000}"/>
    <cellStyle name="Normalny 7 2 3 2" xfId="219" xr:uid="{5E332CEF-813C-4A5B-BED6-0B8E4265DB40}"/>
    <cellStyle name="Normalny 7 2 3 3" xfId="319" xr:uid="{82AECFB5-080A-4067-ABBB-4E4F0ACFD206}"/>
    <cellStyle name="Normalny 7 2 4" xfId="169" xr:uid="{91021A05-D7B6-4AE1-8F18-6EE7327CE2C4}"/>
    <cellStyle name="Normalny 7 2 5" xfId="269" xr:uid="{781DDC67-1704-4B97-81B3-3ED0BB83127A}"/>
    <cellStyle name="Normalny 7 3" xfId="81" xr:uid="{00000000-0005-0000-0000-000075000000}"/>
    <cellStyle name="Normalny 7 3 2" xfId="132" xr:uid="{00000000-0005-0000-0000-000076000000}"/>
    <cellStyle name="Normalny 7 3 2 2" xfId="232" xr:uid="{B0722C51-ED51-4CC9-919F-674373A4029E}"/>
    <cellStyle name="Normalny 7 3 2 3" xfId="332" xr:uid="{7034B80C-3CE0-429E-9624-AD98B2B59019}"/>
    <cellStyle name="Normalny 7 3 3" xfId="182" xr:uid="{F776B519-2AB2-4310-BFF6-836F883BB610}"/>
    <cellStyle name="Normalny 7 3 4" xfId="282" xr:uid="{CB6C6D07-E083-4F16-99E4-F95D423377AC}"/>
    <cellStyle name="Normalny 7 4" xfId="108" xr:uid="{00000000-0005-0000-0000-000077000000}"/>
    <cellStyle name="Normalny 7 4 2" xfId="208" xr:uid="{DDB16CB9-BFE7-4436-AB06-21AAA75A6451}"/>
    <cellStyle name="Normalny 7 4 3" xfId="308" xr:uid="{F25A2F02-9523-494A-9F13-8A9E96109E7D}"/>
    <cellStyle name="Normalny 7 5" xfId="158" xr:uid="{610C47C4-FE0B-4523-A683-69AA68DE2EA9}"/>
    <cellStyle name="Normalny 7 6" xfId="258" xr:uid="{D4B51145-2D77-46AA-8D9E-8BC7452552BA}"/>
    <cellStyle name="Normalny 8" xfId="25" xr:uid="{00000000-0005-0000-0000-000078000000}"/>
    <cellStyle name="Normalny 8 2" xfId="59" xr:uid="{00000000-0005-0000-0000-000079000000}"/>
    <cellStyle name="Normalny 8 2 2" xfId="93" xr:uid="{00000000-0005-0000-0000-00007A000000}"/>
    <cellStyle name="Normalny 8 2 2 2" xfId="144" xr:uid="{00000000-0005-0000-0000-00007B000000}"/>
    <cellStyle name="Normalny 8 2 2 2 2" xfId="244" xr:uid="{5174BF63-3A67-4843-9766-67EE6BAAC5FD}"/>
    <cellStyle name="Normalny 8 2 2 2 3" xfId="344" xr:uid="{8E4859ED-A00B-4557-92C0-2CC16522F3B1}"/>
    <cellStyle name="Normalny 8 2 2 3" xfId="194" xr:uid="{7C61EF1A-7C25-46EF-9038-28D5A0A9F43E}"/>
    <cellStyle name="Normalny 8 2 2 4" xfId="294" xr:uid="{516ED194-637B-41A6-9FEA-80AB066FF2AB}"/>
    <cellStyle name="Normalny 8 2 3" xfId="120" xr:uid="{00000000-0005-0000-0000-00007C000000}"/>
    <cellStyle name="Normalny 8 2 3 2" xfId="220" xr:uid="{80957F00-0FD7-4DF5-A65C-E6053D578A71}"/>
    <cellStyle name="Normalny 8 2 3 3" xfId="320" xr:uid="{2484677D-625E-4EB6-B448-6101FEA41B82}"/>
    <cellStyle name="Normalny 8 2 4" xfId="170" xr:uid="{358BAEF0-D921-48AF-BD1D-A70C517D4FB1}"/>
    <cellStyle name="Normalny 8 2 5" xfId="270" xr:uid="{4C676E73-3E60-4638-8C29-DA6E01AFC0AE}"/>
    <cellStyle name="Normalny 8 3" xfId="82" xr:uid="{00000000-0005-0000-0000-00007D000000}"/>
    <cellStyle name="Normalny 8 3 2" xfId="133" xr:uid="{00000000-0005-0000-0000-00007E000000}"/>
    <cellStyle name="Normalny 8 3 2 2" xfId="233" xr:uid="{E24002E7-859B-4B33-9866-2B60D230FBCA}"/>
    <cellStyle name="Normalny 8 3 2 3" xfId="333" xr:uid="{B46C7B2D-B937-4B5E-8F6A-83A3EEB6A675}"/>
    <cellStyle name="Normalny 8 3 3" xfId="183" xr:uid="{58B45FCF-B4CF-4143-A337-FE642D3B1FEF}"/>
    <cellStyle name="Normalny 8 3 4" xfId="283" xr:uid="{4CDB4836-B684-455F-9A4F-BAE8B81B1F4B}"/>
    <cellStyle name="Normalny 8 4" xfId="109" xr:uid="{00000000-0005-0000-0000-00007F000000}"/>
    <cellStyle name="Normalny 8 4 2" xfId="209" xr:uid="{49A754E8-FE1A-4B95-AFC3-8DA540D64823}"/>
    <cellStyle name="Normalny 8 4 3" xfId="309" xr:uid="{A988AC4F-A1DC-4466-8206-E483FC7F5AAF}"/>
    <cellStyle name="Normalny 8 5" xfId="159" xr:uid="{3DCC37F2-60DD-4026-A39B-C052C097D5E9}"/>
    <cellStyle name="Normalny 8 6" xfId="259" xr:uid="{C40FA6BE-7CAD-49EF-9953-757E6B32B58D}"/>
    <cellStyle name="Normalny 9" xfId="28" xr:uid="{00000000-0005-0000-0000-000080000000}"/>
    <cellStyle name="Normalny 9 2" xfId="62" xr:uid="{00000000-0005-0000-0000-000081000000}"/>
    <cellStyle name="Normalny 9 2 2" xfId="94" xr:uid="{00000000-0005-0000-0000-000082000000}"/>
    <cellStyle name="Normalny 9 2 2 2" xfId="145" xr:uid="{00000000-0005-0000-0000-000083000000}"/>
    <cellStyle name="Normalny 9 2 2 2 2" xfId="245" xr:uid="{BAB003B0-2E5E-4CC6-A1FB-632C5979E7D1}"/>
    <cellStyle name="Normalny 9 2 2 2 3" xfId="345" xr:uid="{5B2697B2-1934-438B-BEE2-0DA78CC994E9}"/>
    <cellStyle name="Normalny 9 2 2 3" xfId="195" xr:uid="{2AA792DF-0874-452D-9C5B-021B3D5FD602}"/>
    <cellStyle name="Normalny 9 2 2 4" xfId="295" xr:uid="{BC9CDEE1-0484-4E1A-8383-B4CB7C8E5317}"/>
    <cellStyle name="Normalny 9 2 3" xfId="121" xr:uid="{00000000-0005-0000-0000-000084000000}"/>
    <cellStyle name="Normalny 9 2 3 2" xfId="221" xr:uid="{775FD7CC-8AF1-432C-A4A5-10DA9A8FAF41}"/>
    <cellStyle name="Normalny 9 2 3 3" xfId="321" xr:uid="{31D8206A-002C-46E7-8CD2-64474E9E5ED9}"/>
    <cellStyle name="Normalny 9 2 4" xfId="171" xr:uid="{E14B57EF-54A2-463F-8F51-70956A55E94B}"/>
    <cellStyle name="Normalny 9 2 5" xfId="271" xr:uid="{A7ACC9F3-F96D-476A-9021-E04DEAEFE22C}"/>
    <cellStyle name="Normalny 9 3" xfId="83" xr:uid="{00000000-0005-0000-0000-000085000000}"/>
    <cellStyle name="Normalny 9 3 2" xfId="134" xr:uid="{00000000-0005-0000-0000-000086000000}"/>
    <cellStyle name="Normalny 9 3 2 2" xfId="234" xr:uid="{01CDCF39-BC4F-48BB-B9FF-7C3D0D7CEE7E}"/>
    <cellStyle name="Normalny 9 3 2 3" xfId="334" xr:uid="{AB76237A-1AE6-4681-8C8F-BAA5782EB08F}"/>
    <cellStyle name="Normalny 9 3 3" xfId="184" xr:uid="{A09B1268-CF9F-4817-923E-F9B054F52BDD}"/>
    <cellStyle name="Normalny 9 3 4" xfId="284" xr:uid="{01AE2EE3-84FF-4634-AAC5-99C65CFF84C6}"/>
    <cellStyle name="Normalny 9 4" xfId="110" xr:uid="{00000000-0005-0000-0000-000087000000}"/>
    <cellStyle name="Normalny 9 4 2" xfId="210" xr:uid="{0FA01BB1-CBF8-4DFC-8E24-7D892ADC6F3C}"/>
    <cellStyle name="Normalny 9 4 3" xfId="310" xr:uid="{92136142-A852-475D-9D0C-1E43A0668E06}"/>
    <cellStyle name="Normalny 9 5" xfId="160" xr:uid="{063C1BB4-F0B9-4A3E-91A2-4769F482506C}"/>
    <cellStyle name="Normalny 9 6" xfId="260" xr:uid="{8D37A0DE-81E4-4B05-A032-2F9B9B24672A}"/>
    <cellStyle name="Walutowy [0] 2 2 2 4" xfId="13" xr:uid="{00000000-0005-0000-0000-000088000000}"/>
    <cellStyle name="Walutowy [0] 2 2 2 4 2" xfId="48" xr:uid="{00000000-0005-0000-0000-000089000000}"/>
    <cellStyle name="Walutowy [0] 2 2 2 4 2 2" xfId="90" xr:uid="{00000000-0005-0000-0000-00008A000000}"/>
    <cellStyle name="Walutowy [0] 2 2 2 4 2 2 2" xfId="141" xr:uid="{00000000-0005-0000-0000-00008B000000}"/>
    <cellStyle name="Walutowy [0] 2 2 2 4 2 2 2 2" xfId="241" xr:uid="{EAF418C1-4B6E-4D3F-8A8A-98DA60EB8D82}"/>
    <cellStyle name="Walutowy [0] 2 2 2 4 2 2 2 3" xfId="341" xr:uid="{6FD02DAA-662A-4DB3-A130-3C8AAD5946B8}"/>
    <cellStyle name="Walutowy [0] 2 2 2 4 2 2 3" xfId="191" xr:uid="{7DB586FA-4716-47F4-8064-ADCC0BD60D3F}"/>
    <cellStyle name="Walutowy [0] 2 2 2 4 2 2 4" xfId="291" xr:uid="{18056AA3-2F85-4BC8-9665-D7B17AECE149}"/>
    <cellStyle name="Walutowy [0] 2 2 2 4 2 3" xfId="117" xr:uid="{00000000-0005-0000-0000-00008C000000}"/>
    <cellStyle name="Walutowy [0] 2 2 2 4 2 3 2" xfId="217" xr:uid="{A465174D-8680-4764-8E95-2269205E25B2}"/>
    <cellStyle name="Walutowy [0] 2 2 2 4 2 3 3" xfId="317" xr:uid="{DEDDBC67-BD1C-4A30-ABF9-E41983DF833B}"/>
    <cellStyle name="Walutowy [0] 2 2 2 4 2 4" xfId="167" xr:uid="{C421DCD4-68BA-4F6B-9E51-B9F328D9B50F}"/>
    <cellStyle name="Walutowy [0] 2 2 2 4 2 5" xfId="267" xr:uid="{B85F1275-8F5A-48A4-B6CB-67B48E2DD788}"/>
    <cellStyle name="Walutowy [0] 2 2 2 4 3" xfId="79" xr:uid="{00000000-0005-0000-0000-00008D000000}"/>
    <cellStyle name="Walutowy [0] 2 2 2 4 3 2" xfId="130" xr:uid="{00000000-0005-0000-0000-00008E000000}"/>
    <cellStyle name="Walutowy [0] 2 2 2 4 3 2 2" xfId="230" xr:uid="{F7D02E26-D0D1-45D8-B7B2-E1C14779CA69}"/>
    <cellStyle name="Walutowy [0] 2 2 2 4 3 2 3" xfId="330" xr:uid="{20ADAD68-CF09-4748-BCF0-C5854C61B700}"/>
    <cellStyle name="Walutowy [0] 2 2 2 4 3 3" xfId="180" xr:uid="{E518C8EF-5A6D-4C74-9E4C-6F0AD3CDB32D}"/>
    <cellStyle name="Walutowy [0] 2 2 2 4 3 4" xfId="280" xr:uid="{F86D8342-79F0-4104-B8B9-4812F4AB4AC5}"/>
    <cellStyle name="Walutowy [0] 2 2 2 4 4" xfId="106" xr:uid="{00000000-0005-0000-0000-00008F000000}"/>
    <cellStyle name="Walutowy [0] 2 2 2 4 4 2" xfId="206" xr:uid="{087308EF-31BF-4960-941F-BA0A4D0E5D3C}"/>
    <cellStyle name="Walutowy [0] 2 2 2 4 4 3" xfId="306" xr:uid="{0259B2FC-353E-47B5-8C75-739E43A0B048}"/>
    <cellStyle name="Walutowy [0] 2 2 2 4 5" xfId="156" xr:uid="{E033BBEB-D586-4E10-833D-AFF9528E43F4}"/>
    <cellStyle name="Walutowy [0] 2 2 2 4 6" xfId="256" xr:uid="{C4DCD4B9-3F3F-4390-9395-10E3B4E5151C}"/>
    <cellStyle name="Walutowy [0] 8" xfId="12" xr:uid="{00000000-0005-0000-0000-000090000000}"/>
    <cellStyle name="Walutowy [0] 8 2" xfId="47" xr:uid="{00000000-0005-0000-0000-000091000000}"/>
    <cellStyle name="Walutowy [0] 8 2 2" xfId="89" xr:uid="{00000000-0005-0000-0000-000092000000}"/>
    <cellStyle name="Walutowy [0] 8 2 2 2" xfId="140" xr:uid="{00000000-0005-0000-0000-000093000000}"/>
    <cellStyle name="Walutowy [0] 8 2 2 2 2" xfId="240" xr:uid="{4DC48333-B398-416D-BFBC-6E545E729534}"/>
    <cellStyle name="Walutowy [0] 8 2 2 2 3" xfId="340" xr:uid="{CAC89361-4DFF-43BC-9581-3296BBF5F0DE}"/>
    <cellStyle name="Walutowy [0] 8 2 2 3" xfId="190" xr:uid="{08A16916-10EC-4DE2-A364-01A52932EF5F}"/>
    <cellStyle name="Walutowy [0] 8 2 2 4" xfId="290" xr:uid="{04C5C9C8-2FF4-4588-99E8-B4CCCD4F7103}"/>
    <cellStyle name="Walutowy [0] 8 2 3" xfId="116" xr:uid="{00000000-0005-0000-0000-000094000000}"/>
    <cellStyle name="Walutowy [0] 8 2 3 2" xfId="216" xr:uid="{45F8BC51-E57E-4BBC-85E6-14F18BFADC2B}"/>
    <cellStyle name="Walutowy [0] 8 2 3 3" xfId="316" xr:uid="{AE483679-D986-4BF6-8DDF-64636A563FF8}"/>
    <cellStyle name="Walutowy [0] 8 2 4" xfId="166" xr:uid="{17B716EB-056B-4212-8A00-4D6F3C678BAC}"/>
    <cellStyle name="Walutowy [0] 8 2 5" xfId="266" xr:uid="{7964C238-6C9F-4631-BA3D-20B1C04D28DE}"/>
    <cellStyle name="Walutowy [0] 8 3" xfId="78" xr:uid="{00000000-0005-0000-0000-000095000000}"/>
    <cellStyle name="Walutowy [0] 8 3 2" xfId="129" xr:uid="{00000000-0005-0000-0000-000096000000}"/>
    <cellStyle name="Walutowy [0] 8 3 2 2" xfId="229" xr:uid="{BD5B267C-33E9-4632-AEA4-EC889F590A55}"/>
    <cellStyle name="Walutowy [0] 8 3 2 3" xfId="329" xr:uid="{AA968371-4A91-428D-AD49-FB1EFB1CE11F}"/>
    <cellStyle name="Walutowy [0] 8 3 3" xfId="179" xr:uid="{79106856-8AB5-4FC4-AB02-147181640143}"/>
    <cellStyle name="Walutowy [0] 8 3 4" xfId="279" xr:uid="{1779340B-5F23-4C40-9CE3-EDF9B2F1D9E7}"/>
    <cellStyle name="Walutowy [0] 8 4" xfId="105" xr:uid="{00000000-0005-0000-0000-000097000000}"/>
    <cellStyle name="Walutowy [0] 8 4 2" xfId="205" xr:uid="{368D0F02-DEB0-44E7-8335-D702D6A64D41}"/>
    <cellStyle name="Walutowy [0] 8 4 3" xfId="305" xr:uid="{6205ED52-99A1-4638-BD28-ED35026D2852}"/>
    <cellStyle name="Walutowy [0] 8 5" xfId="155" xr:uid="{2D46CFD5-4035-492A-9086-BBA15A9A73E0}"/>
    <cellStyle name="Walutowy [0] 8 6" xfId="255" xr:uid="{9908B8E8-6A3E-438C-9D01-1A3BFEB0D650}"/>
  </cellStyles>
  <dxfs count="68"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92D05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</dxfs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iernik\AppData\Local\Microsoft\Windows\INetCache\Content.Outlook\2K01NINE\03-01-2020%20Kopia%20za&#322;%20nr%201%20tabela%20%20planowana%20kontraktacja%20srodk&#243;w%20EFS_2019%2012%2031%20-%20wysy&#322;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S"/>
      <sheetName val="DZIEWIĄTKA"/>
    </sheetNames>
    <sheetDataSet>
      <sheetData sheetId="0" refreshError="1"/>
      <sheetData sheetId="1" refreshError="1">
        <row r="13">
          <cell r="I13">
            <v>0</v>
          </cell>
          <cell r="J13">
            <v>23411850.000000004</v>
          </cell>
        </row>
        <row r="23">
          <cell r="J23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48" totalsRowShown="0">
  <tableColumns count="13">
    <tableColumn id="1" xr3:uid="{00000000-0010-0000-0000-000001000000}" name="Kolumna1"/>
    <tableColumn id="2" xr3:uid="{00000000-0010-0000-0000-000002000000}" name="Kolumna2"/>
    <tableColumn id="3" xr3:uid="{00000000-0010-0000-0000-000003000000}" name="Kolumna3"/>
    <tableColumn id="4" xr3:uid="{00000000-0010-0000-0000-000004000000}" name="Kolumna4"/>
    <tableColumn id="5" xr3:uid="{00000000-0010-0000-0000-000005000000}" name="Kolumna5" dataDxfId="67"/>
    <tableColumn id="6" xr3:uid="{00000000-0010-0000-0000-000006000000}" name="Kolumna6" dataDxfId="66"/>
    <tableColumn id="7" xr3:uid="{00000000-0010-0000-0000-000007000000}" name="Kolumna7"/>
    <tableColumn id="8" xr3:uid="{00000000-0010-0000-0000-000008000000}" name="Kolumna8"/>
    <tableColumn id="9" xr3:uid="{00000000-0010-0000-0000-000009000000}" name="Kolumna9"/>
    <tableColumn id="10" xr3:uid="{00000000-0010-0000-0000-00000A000000}" name="Kolumna10"/>
    <tableColumn id="11" xr3:uid="{00000000-0010-0000-0000-00000B000000}" name="Kolumna11"/>
    <tableColumn id="12" xr3:uid="{00000000-0010-0000-0000-00000C000000}" name="Kolumna12" dataDxfId="65"/>
    <tableColumn id="14" xr3:uid="{13DDB058-308E-4146-B1FB-EB2527868D8E}" name="Kolumna1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2:E46" totalsRowShown="0" headerRowBorderDxfId="64" tableBorderDxfId="63" totalsRowBorderDxfId="62">
  <autoFilter ref="A2:E46" xr:uid="{00000000-0009-0000-0100-000002000000}"/>
  <tableColumns count="5">
    <tableColumn id="1" xr3:uid="{00000000-0010-0000-0100-000001000000}" name="Kolumna1"/>
    <tableColumn id="2" xr3:uid="{00000000-0010-0000-0100-000002000000}" name="POZAKONKURSOWE (stan na ostatni dzień poprzedniego miesiąca)" dataDxfId="61"/>
    <tableColumn id="3" xr3:uid="{00000000-0010-0000-0100-000003000000}" name="POZAKONKURSOWE (stan na ostatni dzień poprzedniego miesiąca)2" dataDxfId="60"/>
    <tableColumn id="4" xr3:uid="{00000000-0010-0000-0100-000004000000}" name="KONKURSOWE (stan na ostatni dzień poprzedniego miesiąca)" dataDxfId="59"/>
    <tableColumn id="5" xr3:uid="{00000000-0010-0000-0100-000005000000}" name="KONKURSOWE (stan na ostatni dzień poprzedniego miesiąca)2" dataDxfId="5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A2:E46" totalsRowShown="0" headerRowDxfId="57" dataDxfId="55" headerRowBorderDxfId="56" tableBorderDxfId="54" totalsRowBorderDxfId="53">
  <autoFilter ref="A2:E46" xr:uid="{00000000-0009-0000-0100-000004000000}"/>
  <tableColumns count="5">
    <tableColumn id="1" xr3:uid="{00000000-0010-0000-0200-000001000000}" name="Kolumna1"/>
    <tableColumn id="2" xr3:uid="{00000000-0010-0000-0200-000002000000}" name="POZAKONKURSOWE (stan na ostatni dzień poprzedniego miesiąca)" dataDxfId="52"/>
    <tableColumn id="3" xr3:uid="{00000000-0010-0000-0200-000003000000}" name="Kolumna2" dataDxfId="51"/>
    <tableColumn id="4" xr3:uid="{00000000-0010-0000-0200-000004000000}" name="KONKURSOWE (stan na ostatni dzień poprzedniego miesiąca)" dataDxfId="50"/>
    <tableColumn id="5" xr3:uid="{00000000-0010-0000-0200-000005000000}" name="Kolumna3" dataDxfId="4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po-wupdolnoslaski.praca.gov.pl/" TargetMode="External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view="pageBreakPreview" topLeftCell="A43" zoomScale="98" zoomScaleNormal="90" zoomScaleSheetLayoutView="98" workbookViewId="0">
      <selection activeCell="F54" sqref="F54"/>
    </sheetView>
  </sheetViews>
  <sheetFormatPr defaultRowHeight="15"/>
  <cols>
    <col min="1" max="1" width="24.28515625" customWidth="1"/>
    <col min="2" max="2" width="20" customWidth="1"/>
    <col min="3" max="3" width="16.7109375" customWidth="1"/>
    <col min="4" max="4" width="16.5703125" customWidth="1"/>
    <col min="5" max="5" width="19.42578125" style="268" customWidth="1"/>
    <col min="6" max="6" width="22.28515625" style="268" customWidth="1"/>
    <col min="7" max="7" width="17.5703125" customWidth="1"/>
    <col min="8" max="8" width="18.28515625" customWidth="1"/>
    <col min="9" max="9" width="16.28515625" customWidth="1"/>
    <col min="10" max="10" width="17.7109375" customWidth="1"/>
    <col min="11" max="11" width="16" customWidth="1"/>
    <col min="12" max="12" width="16.7109375" customWidth="1"/>
    <col min="13" max="13" width="26.42578125" customWidth="1"/>
  </cols>
  <sheetData>
    <row r="1" spans="1:13" ht="17.25" customHeight="1">
      <c r="A1" s="132"/>
      <c r="B1" s="132"/>
    </row>
    <row r="2" spans="1:13" ht="17.25" customHeight="1" thickBot="1">
      <c r="A2" s="385" t="s">
        <v>194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3" ht="15.75" hidden="1" thickBot="1">
      <c r="A3" t="s">
        <v>0</v>
      </c>
      <c r="B3" t="s">
        <v>1</v>
      </c>
      <c r="C3" t="s">
        <v>2</v>
      </c>
      <c r="D3" t="s">
        <v>3</v>
      </c>
      <c r="E3" s="268" t="s">
        <v>4</v>
      </c>
      <c r="F3" s="268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2318</v>
      </c>
    </row>
    <row r="4" spans="1:13" ht="24.75" thickBot="1">
      <c r="A4" s="95" t="s">
        <v>108</v>
      </c>
      <c r="B4" s="40"/>
      <c r="C4" s="41" t="s">
        <v>12</v>
      </c>
      <c r="D4" s="102" t="s">
        <v>13</v>
      </c>
      <c r="E4" s="269"/>
      <c r="F4" s="270"/>
      <c r="G4" s="42" t="s">
        <v>14</v>
      </c>
      <c r="H4" s="43"/>
      <c r="I4" s="44"/>
      <c r="J4" s="45" t="s">
        <v>15</v>
      </c>
      <c r="K4" s="55" t="s">
        <v>109</v>
      </c>
      <c r="L4" s="93" t="s">
        <v>2279</v>
      </c>
    </row>
    <row r="5" spans="1:13" ht="15.75" thickBot="1">
      <c r="A5" s="36"/>
      <c r="B5" s="46" t="s">
        <v>16</v>
      </c>
      <c r="C5" s="47" t="s">
        <v>17</v>
      </c>
      <c r="D5" s="48" t="s">
        <v>18</v>
      </c>
      <c r="E5" s="271" t="s">
        <v>19</v>
      </c>
      <c r="F5" s="271" t="s">
        <v>20</v>
      </c>
      <c r="G5" s="49" t="s">
        <v>21</v>
      </c>
      <c r="H5" s="49" t="s">
        <v>22</v>
      </c>
      <c r="I5" s="49" t="s">
        <v>23</v>
      </c>
      <c r="J5" s="50" t="s">
        <v>24</v>
      </c>
      <c r="K5" s="51" t="s">
        <v>25</v>
      </c>
      <c r="L5" s="58" t="s">
        <v>26</v>
      </c>
    </row>
    <row r="6" spans="1:13" ht="68.25" customHeight="1">
      <c r="A6" s="37" t="s">
        <v>28</v>
      </c>
      <c r="B6" s="134" t="s">
        <v>29</v>
      </c>
      <c r="C6" s="111" t="s">
        <v>30</v>
      </c>
      <c r="D6" s="133" t="s">
        <v>31</v>
      </c>
      <c r="E6" s="272" t="s">
        <v>32</v>
      </c>
      <c r="F6" s="272" t="s">
        <v>33</v>
      </c>
      <c r="G6" s="97" t="s">
        <v>34</v>
      </c>
      <c r="H6" s="38" t="s">
        <v>35</v>
      </c>
      <c r="I6" s="38" t="s">
        <v>36</v>
      </c>
      <c r="J6" s="103" t="s">
        <v>37</v>
      </c>
      <c r="K6" s="39" t="s">
        <v>38</v>
      </c>
      <c r="L6" s="59" t="s">
        <v>39</v>
      </c>
    </row>
    <row r="7" spans="1:13">
      <c r="A7" s="213" t="s">
        <v>81</v>
      </c>
      <c r="B7" s="214">
        <f>SUM(B8+B9+B10+B11+B16+B17+B18)</f>
        <v>335837347.58866471</v>
      </c>
      <c r="C7" s="214">
        <f t="shared" ref="C7:H7" si="0">SUM(C8+C9+C10+C11+C16+C17+C18)</f>
        <v>0</v>
      </c>
      <c r="D7" s="214">
        <f>SUM(D8+D9+D10+D11+D16+D17+D31)</f>
        <v>0</v>
      </c>
      <c r="E7" s="233">
        <f t="shared" si="0"/>
        <v>0</v>
      </c>
      <c r="F7" s="233">
        <f t="shared" si="0"/>
        <v>0</v>
      </c>
      <c r="G7" s="214">
        <f t="shared" si="0"/>
        <v>12342110.098500002</v>
      </c>
      <c r="H7" s="214">
        <f t="shared" si="0"/>
        <v>1585998.93</v>
      </c>
      <c r="I7" s="214">
        <f t="shared" ref="I7" si="1">SUM(I8+I9+I10+I11+I16+I17+I18)</f>
        <v>10641750</v>
      </c>
      <c r="J7" s="214">
        <f t="shared" ref="J7" si="2">SUM(J8+J9+J10+J11+J16+J17+J18)</f>
        <v>1395461.15</v>
      </c>
      <c r="K7" s="214">
        <f t="shared" ref="K7" si="3">SUM(K8+K9+K10+K11+K16+K17+K18)</f>
        <v>311267488.56016469</v>
      </c>
      <c r="L7" s="215">
        <f t="shared" ref="L7" si="4">SUM(L8+L9+L10+L11+L16+L17+L18)</f>
        <v>73124131.031119108</v>
      </c>
    </row>
    <row r="8" spans="1:13" ht="24">
      <c r="A8" s="112" t="s">
        <v>40</v>
      </c>
      <c r="B8" s="34">
        <v>152390104.37749937</v>
      </c>
      <c r="C8" s="34">
        <v>0</v>
      </c>
      <c r="D8" s="34">
        <v>0</v>
      </c>
      <c r="E8" s="80">
        <v>0</v>
      </c>
      <c r="F8" s="80">
        <f>SUM(IP!C6)</f>
        <v>0</v>
      </c>
      <c r="G8" s="34">
        <v>0</v>
      </c>
      <c r="H8" s="34">
        <v>0</v>
      </c>
      <c r="I8" s="34">
        <v>0</v>
      </c>
      <c r="J8" s="34">
        <v>0</v>
      </c>
      <c r="K8" s="34">
        <f>SUM(Tabela1[[#This Row],[Kolumna2]]-(Tabela1[[#This Row],[Kolumna4]]+Tabela1[[#This Row],[Kolumna5]]+Tabela1[[#This Row],[Kolumna6]]+Tabela1[[#This Row],[Kolumna7]]+Tabela1[[#This Row],[Kolumna8]]+Tabela1[[#This Row],[Kolumna9]]))</f>
        <v>152390104.37749937</v>
      </c>
      <c r="L8" s="34">
        <f>SUM(Tabela1[[#This Row],[Kolumna11]]/$L$4)</f>
        <v>35800057.41008278</v>
      </c>
    </row>
    <row r="9" spans="1:13" ht="24">
      <c r="A9" s="112" t="s">
        <v>41</v>
      </c>
      <c r="B9" s="34">
        <v>2044787.2746970057</v>
      </c>
      <c r="C9" s="34">
        <v>0</v>
      </c>
      <c r="D9" s="34">
        <v>0</v>
      </c>
      <c r="E9" s="80">
        <v>0</v>
      </c>
      <c r="F9" s="80">
        <v>0</v>
      </c>
      <c r="G9" s="34">
        <v>0</v>
      </c>
      <c r="H9" s="34">
        <f>SUM(IP!D7)</f>
        <v>1585998.93</v>
      </c>
      <c r="I9" s="34">
        <f>SUM(IP!E7)</f>
        <v>0</v>
      </c>
      <c r="J9" s="34">
        <f>SUM(Protesty!F414+Protesty!F418+Protesty!F420+Protesty!F429+Protesty!F431+Protesty!F437+Protesty!F438+Protesty!F439+Protesty!F440+Protesty!F441+Protesty!F442+Protesty!F446+Protesty!F447+Protesty!F435)</f>
        <v>0</v>
      </c>
      <c r="K9" s="80">
        <f>SUM(Tabela1[[#This Row],[Kolumna2]]-(Tabela1[[#This Row],[Kolumna4]]+Tabela1[[#This Row],[Kolumna5]]+Tabela1[[#This Row],[Kolumna6]]+Tabela1[[#This Row],[Kolumna7]]+Tabela1[[#This Row],[Kolumna8]]+Tabela1[[#This Row],[Kolumna9]]))</f>
        <v>458788.34469700581</v>
      </c>
      <c r="L9" s="80">
        <f>SUM(Tabela1[[#This Row],[Kolumna11]]/$L$4)</f>
        <v>107780.28630089172</v>
      </c>
    </row>
    <row r="10" spans="1:13" ht="48">
      <c r="A10" s="112" t="s">
        <v>42</v>
      </c>
      <c r="B10" s="34">
        <v>69816484.032410979</v>
      </c>
      <c r="C10" s="34">
        <v>0</v>
      </c>
      <c r="D10" s="34">
        <v>0</v>
      </c>
      <c r="E10" s="80">
        <v>0</v>
      </c>
      <c r="F10" s="80">
        <v>0</v>
      </c>
      <c r="G10" s="34">
        <v>0</v>
      </c>
      <c r="H10" s="34">
        <v>0</v>
      </c>
      <c r="I10" s="34">
        <v>0</v>
      </c>
      <c r="J10" s="34">
        <v>0</v>
      </c>
      <c r="K10" s="34">
        <f>SUM(Tabela1[[#This Row],[Kolumna2]]-(Tabela1[[#This Row],[Kolumna4]]+Tabela1[[#This Row],[Kolumna5]]+Tabela1[[#This Row],[Kolumna6]]+Tabela1[[#This Row],[Kolumna7]]+Tabela1[[#This Row],[Kolumna8]]+Tabela1[[#This Row],[Kolumna9]]))</f>
        <v>69816484.032410979</v>
      </c>
      <c r="L10" s="34">
        <f>SUM(Tabela1[[#This Row],[Kolumna11]]/$L$4)</f>
        <v>16401551.444172945</v>
      </c>
    </row>
    <row r="11" spans="1:13" ht="24">
      <c r="A11" s="112" t="s">
        <v>43</v>
      </c>
      <c r="B11" s="34">
        <f t="shared" ref="B11:H11" si="5">SUM(B12+B13+B14+B15)</f>
        <v>23983547.867092349</v>
      </c>
      <c r="C11" s="34">
        <f t="shared" si="5"/>
        <v>0</v>
      </c>
      <c r="D11" s="34">
        <f t="shared" si="5"/>
        <v>0</v>
      </c>
      <c r="E11" s="80">
        <f t="shared" si="5"/>
        <v>0</v>
      </c>
      <c r="F11" s="80">
        <f t="shared" si="5"/>
        <v>0</v>
      </c>
      <c r="G11" s="34">
        <f t="shared" si="5"/>
        <v>0</v>
      </c>
      <c r="H11" s="34">
        <f t="shared" si="5"/>
        <v>0</v>
      </c>
      <c r="I11" s="34">
        <f t="shared" ref="I11" si="6">SUM(I12+I13+I14+I15)</f>
        <v>0</v>
      </c>
      <c r="J11" s="34">
        <f t="shared" ref="J11:L11" si="7">SUM(J12+J13+J14+J15)</f>
        <v>1395461.15</v>
      </c>
      <c r="K11" s="34">
        <f>SUM(K12:K15)</f>
        <v>23983547.867092349</v>
      </c>
      <c r="L11" s="34">
        <f t="shared" si="7"/>
        <v>5634305.4166589947</v>
      </c>
    </row>
    <row r="12" spans="1:13" ht="36">
      <c r="A12" s="113" t="s">
        <v>44</v>
      </c>
      <c r="B12" s="35">
        <v>24053244.403951705</v>
      </c>
      <c r="C12" s="35">
        <v>0</v>
      </c>
      <c r="D12" s="35">
        <v>0</v>
      </c>
      <c r="E12" s="79">
        <v>0</v>
      </c>
      <c r="F12" s="79">
        <v>0</v>
      </c>
      <c r="G12" s="57">
        <v>0</v>
      </c>
      <c r="H12" s="35">
        <f>SUM(IP!D10)</f>
        <v>0</v>
      </c>
      <c r="I12" s="35">
        <f>SUM(IP!E10)</f>
        <v>0</v>
      </c>
      <c r="J12" s="35">
        <f>SUM(Protesty!F480+Protesty!F489)</f>
        <v>1395461.15</v>
      </c>
      <c r="K12" s="35">
        <f>SUM(Tabela1[[#This Row],[Kolumna2]]-(Tabela1[[#This Row],[Kolumna4]]+Tabela1[[#This Row],[Kolumna5]]+Tabela1[[#This Row],[Kolumna6]]+Tabela1[[#This Row],[Kolumna7]]+Tabela1[[#This Row],[Kolumna8]]+Tabela1[[#This Row],[Kolumna9]]))</f>
        <v>24053244.403951705</v>
      </c>
      <c r="L12" s="35">
        <f>SUM(Tabela1[[#This Row],[Kolumna11]]/$L$4)</f>
        <v>5650678.7896614047</v>
      </c>
    </row>
    <row r="13" spans="1:13" ht="48">
      <c r="A13" s="114" t="s">
        <v>45</v>
      </c>
      <c r="B13" s="230">
        <v>-53906.8584911488</v>
      </c>
      <c r="C13" s="35">
        <v>0</v>
      </c>
      <c r="D13" s="35">
        <v>0</v>
      </c>
      <c r="E13" s="79">
        <v>0</v>
      </c>
      <c r="F13" s="79">
        <v>0</v>
      </c>
      <c r="G13" s="35">
        <v>0</v>
      </c>
      <c r="H13" s="35">
        <f>SUM(IP!D11)</f>
        <v>0</v>
      </c>
      <c r="I13" s="35">
        <f>SUM(IP!E11)</f>
        <v>0</v>
      </c>
      <c r="J13" s="35">
        <v>0</v>
      </c>
      <c r="K13" s="230">
        <f>SUM(Tabela1[[#This Row],[Kolumna2]]-(Tabela1[[#This Row],[Kolumna4]]+Tabela1[[#This Row],[Kolumna5]]+Tabela1[[#This Row],[Kolumna6]]+Tabela1[[#This Row],[Kolumna7]]+Tabela1[[#This Row],[Kolumna8]]+Tabela1[[#This Row],[Kolumna9]]))</f>
        <v>-53906.8584911488</v>
      </c>
      <c r="L13" s="230">
        <f>SUM(Tabela1[[#This Row],[Kolumna11]]/$L$4)</f>
        <v>-12664.002276681184</v>
      </c>
    </row>
    <row r="14" spans="1:13" ht="48">
      <c r="A14" s="60" t="s">
        <v>46</v>
      </c>
      <c r="B14" s="79">
        <v>2.0942351184785366</v>
      </c>
      <c r="C14" s="35">
        <v>0</v>
      </c>
      <c r="D14" s="35">
        <v>0</v>
      </c>
      <c r="E14" s="79">
        <v>0</v>
      </c>
      <c r="F14" s="79">
        <v>0</v>
      </c>
      <c r="G14" s="35">
        <v>0</v>
      </c>
      <c r="H14" s="35">
        <f>SUM(IP!D12)</f>
        <v>0</v>
      </c>
      <c r="I14" s="35">
        <f>SUM(IP!E12)</f>
        <v>0</v>
      </c>
      <c r="J14" s="35">
        <v>0</v>
      </c>
      <c r="K14" s="79">
        <f>SUM(Tabela1[[#This Row],[Kolumna2]]-(Tabela1[[#This Row],[Kolumna4]]+Tabela1[[#This Row],[Kolumna5]]+Tabela1[[#This Row],[Kolumna6]]+Tabela1[[#This Row],[Kolumna7]]+Tabela1[[#This Row],[Kolumna8]]+Tabela1[[#This Row],[Kolumna9]]))</f>
        <v>2.0942351184785366</v>
      </c>
      <c r="L14" s="79">
        <f>SUM(Tabela1[[#This Row],[Kolumna11]]/$L$4)</f>
        <v>0.49198560351411574</v>
      </c>
    </row>
    <row r="15" spans="1:13" ht="36">
      <c r="A15" s="61" t="s">
        <v>47</v>
      </c>
      <c r="B15" s="230">
        <v>-15791.772603327408</v>
      </c>
      <c r="C15" s="35">
        <v>0</v>
      </c>
      <c r="D15" s="35">
        <v>0</v>
      </c>
      <c r="E15" s="79">
        <v>0</v>
      </c>
      <c r="F15" s="79">
        <v>0</v>
      </c>
      <c r="G15" s="35">
        <v>0</v>
      </c>
      <c r="H15" s="35">
        <f>SUM(IP!D13)</f>
        <v>0</v>
      </c>
      <c r="I15" s="35">
        <f>SUM(IP!E13)</f>
        <v>0</v>
      </c>
      <c r="J15" s="35">
        <v>0</v>
      </c>
      <c r="K15" s="230">
        <f>SUM(Tabela1[[#This Row],[Kolumna2]]-(Tabela1[[#This Row],[Kolumna4]]+Tabela1[[#This Row],[Kolumna5]]+Tabela1[[#This Row],[Kolumna6]]+Tabela1[[#This Row],[Kolumna7]]+Tabela1[[#This Row],[Kolumna8]]+Tabela1[[#This Row],[Kolumna9]]))</f>
        <v>-15791.772603327408</v>
      </c>
      <c r="L15" s="230">
        <f>SUM(Tabela1[[#This Row],[Kolumna11]]/$L$4)</f>
        <v>-3709.8627113321136</v>
      </c>
    </row>
    <row r="16" spans="1:13" ht="60" customHeight="1">
      <c r="A16" s="112" t="s">
        <v>48</v>
      </c>
      <c r="B16" s="34">
        <v>11189267.066960998</v>
      </c>
      <c r="C16" s="34">
        <v>0</v>
      </c>
      <c r="D16" s="34">
        <v>0</v>
      </c>
      <c r="E16" s="80">
        <v>0</v>
      </c>
      <c r="F16" s="80">
        <v>0</v>
      </c>
      <c r="G16" s="34">
        <f>SUM('Harmonogram 2019'!F12)</f>
        <v>0</v>
      </c>
      <c r="H16" s="34">
        <f>SUM(IP!D14)</f>
        <v>0</v>
      </c>
      <c r="I16" s="34">
        <f>SUM(IP!E14)</f>
        <v>10641750</v>
      </c>
      <c r="J16" s="34">
        <v>0</v>
      </c>
      <c r="K16" s="80">
        <f>SUM(Tabela1[[#This Row],[Kolumna2]]-(Tabela1[[#This Row],[Kolumna4]]+Tabela1[[#This Row],[Kolumna5]]+Tabela1[[#This Row],[Kolumna6]]+Tabela1[[#This Row],[Kolumna7]]+Tabela1[[#This Row],[Kolumna8]]+Tabela1[[#This Row],[Kolumna9]]))</f>
        <v>547517.06696099788</v>
      </c>
      <c r="L16" s="80">
        <f>SUM(Tabela1[[#This Row],[Kolumna11]]/$L$4)</f>
        <v>128624.77199732135</v>
      </c>
    </row>
    <row r="17" spans="1:12" ht="60">
      <c r="A17" s="112" t="s">
        <v>49</v>
      </c>
      <c r="B17" s="231">
        <v>-983237.26175400615</v>
      </c>
      <c r="C17" s="34">
        <v>0</v>
      </c>
      <c r="D17" s="34">
        <v>0</v>
      </c>
      <c r="E17" s="80">
        <v>0</v>
      </c>
      <c r="F17" s="80">
        <v>0</v>
      </c>
      <c r="G17" s="34">
        <v>0</v>
      </c>
      <c r="H17" s="34">
        <v>0</v>
      </c>
      <c r="I17" s="34">
        <f>SUM(IP!E15)</f>
        <v>0</v>
      </c>
      <c r="J17" s="34">
        <v>0</v>
      </c>
      <c r="K17" s="231">
        <f>SUM(Tabela1[[#This Row],[Kolumna2]]-(Tabela1[[#This Row],[Kolumna4]]+Tabela1[[#This Row],[Kolumna5]]+Tabela1[[#This Row],[Kolumna6]]+Tabela1[[#This Row],[Kolumna7]]+Tabela1[[#This Row],[Kolumna8]]+Tabela1[[#This Row],[Kolumna9]]))</f>
        <v>-983237.26175400615</v>
      </c>
      <c r="L17" s="231">
        <f>SUM(Tabela1[[#This Row],[Kolumna11]]/$L$4)</f>
        <v>-230985.80161956587</v>
      </c>
    </row>
    <row r="18" spans="1:12" ht="24">
      <c r="A18" s="112" t="s">
        <v>50</v>
      </c>
      <c r="B18" s="34">
        <v>77396394.231758013</v>
      </c>
      <c r="C18" s="34">
        <v>0</v>
      </c>
      <c r="D18" s="34">
        <v>0</v>
      </c>
      <c r="E18" s="80">
        <v>0</v>
      </c>
      <c r="F18" s="80">
        <v>0</v>
      </c>
      <c r="G18" s="34">
        <f>SUM('Harmonogram 2020'!F8+'Harmonogram 2020'!F9)</f>
        <v>12342110.098500002</v>
      </c>
      <c r="H18" s="34">
        <f>SUM(IP!D16)</f>
        <v>0</v>
      </c>
      <c r="I18" s="34">
        <f>SUM(IP!E16)</f>
        <v>0</v>
      </c>
      <c r="J18" s="34">
        <v>0</v>
      </c>
      <c r="K18" s="34">
        <f>SUM(Tabela1[[#This Row],[Kolumna2]]-(Tabela1[[#This Row],[Kolumna4]]+Tabela1[[#This Row],[Kolumna5]]+Tabela1[[#This Row],[Kolumna6]]+Tabela1[[#This Row],[Kolumna7]]+Tabela1[[#This Row],[Kolumna8]]+Tabela1[[#This Row],[Kolumna9]]))</f>
        <v>65054284.133258015</v>
      </c>
      <c r="L18" s="34">
        <f>SUM(Tabela1[[#This Row],[Kolumna11]]/$L$4)</f>
        <v>15282797.503525738</v>
      </c>
    </row>
    <row r="19" spans="1:12">
      <c r="A19" s="115" t="s">
        <v>51</v>
      </c>
      <c r="B19" s="56">
        <f>SUM(B20+B25+B30+B31)</f>
        <v>263780108.59309793</v>
      </c>
      <c r="C19" s="56">
        <f t="shared" ref="C19:G19" si="8">SUM(C20+C25+C30+C31)</f>
        <v>0</v>
      </c>
      <c r="D19" s="56">
        <f>SUM(D20+D25+D30+D31)</f>
        <v>0</v>
      </c>
      <c r="E19" s="273">
        <f t="shared" si="8"/>
        <v>0</v>
      </c>
      <c r="F19" s="273">
        <f t="shared" si="8"/>
        <v>0</v>
      </c>
      <c r="G19" s="56">
        <f t="shared" si="8"/>
        <v>89390700</v>
      </c>
      <c r="H19" s="56">
        <f t="shared" ref="H19" si="9">SUM(H20+H25+H30+H31)</f>
        <v>61497721.109999999</v>
      </c>
      <c r="I19" s="56">
        <f t="shared" ref="I19" si="10">SUM(I20+I25+I30+I31)</f>
        <v>46350623.867500007</v>
      </c>
      <c r="J19" s="56">
        <f t="shared" ref="J19:L19" si="11">SUM(J20+J25+J30+J31)</f>
        <v>32845781.82</v>
      </c>
      <c r="K19" s="56">
        <f t="shared" si="11"/>
        <v>66541063.615597874</v>
      </c>
      <c r="L19" s="56">
        <f t="shared" si="11"/>
        <v>15632077.340568487</v>
      </c>
    </row>
    <row r="20" spans="1:12">
      <c r="A20" s="112" t="s">
        <v>52</v>
      </c>
      <c r="B20" s="34">
        <f t="shared" ref="B20:G20" si="12">SUM(B21+B22+B23+B24)</f>
        <v>197471691.60751644</v>
      </c>
      <c r="C20" s="34">
        <f t="shared" si="12"/>
        <v>0</v>
      </c>
      <c r="D20" s="34">
        <f t="shared" si="12"/>
        <v>0</v>
      </c>
      <c r="E20" s="80">
        <f t="shared" si="12"/>
        <v>0</v>
      </c>
      <c r="F20" s="80">
        <f t="shared" si="12"/>
        <v>0</v>
      </c>
      <c r="G20" s="34">
        <f t="shared" si="12"/>
        <v>89390700</v>
      </c>
      <c r="H20" s="34">
        <f t="shared" ref="H20" si="13">SUM(H21+H22+H23+H24)</f>
        <v>56706627.420000002</v>
      </c>
      <c r="I20" s="34">
        <f t="shared" ref="I20" si="14">SUM(I21+I22+I23+I24)</f>
        <v>5294220.28</v>
      </c>
      <c r="J20" s="34">
        <f t="shared" ref="J20:L20" si="15">SUM(J21+J22+J23+J24)</f>
        <v>24037261.34</v>
      </c>
      <c r="K20" s="34">
        <f>SUM(K21:K24)</f>
        <v>46080143.907516398</v>
      </c>
      <c r="L20" s="34">
        <f t="shared" si="15"/>
        <v>10825321.001601335</v>
      </c>
    </row>
    <row r="21" spans="1:12" ht="144" customHeight="1">
      <c r="A21" s="113" t="s">
        <v>53</v>
      </c>
      <c r="B21" s="35">
        <v>197414100.44203988</v>
      </c>
      <c r="C21" s="35">
        <v>0</v>
      </c>
      <c r="D21" s="35">
        <v>0</v>
      </c>
      <c r="E21" s="79">
        <v>0</v>
      </c>
      <c r="F21" s="79">
        <v>0</v>
      </c>
      <c r="G21" s="57">
        <f>SUM('Harmonogram 2020'!F12+'Harmonogram 2020'!F13+'Harmonogram 2020'!F14)</f>
        <v>89390700</v>
      </c>
      <c r="H21" s="35">
        <f>SUM(IP!D19)</f>
        <v>56706627.420000002</v>
      </c>
      <c r="I21" s="35">
        <f>SUM(IP!E19)</f>
        <v>5294220.28</v>
      </c>
      <c r="J21" s="35">
        <f>SUM(Protesty!F459+Protesty!F492+Protesty!F493+Protesty!F495+Protesty!F496+Protesty!F497+Protesty!F498+Protesty!F499+Protesty!F500+Protesty!F501+Protesty!F502+Protesty!F503+Protesty!F504+Protesty!F505+Protesty!F506+Protesty!F507+Protesty!F508+Protesty!F509)</f>
        <v>24037261.34</v>
      </c>
      <c r="K21" s="35">
        <f>SUM(Tabela1[[#This Row],[Kolumna2]]-(Tabela1[[#This Row],[Kolumna4]]+Tabela1[[#This Row],[Kolumna5]]+Tabela1[[#This Row],[Kolumna6]]+Tabela1[[#This Row],[Kolumna7]]+Tabela1[[#This Row],[Kolumna8]]+Tabela1[[#This Row],[Kolumna9]]))</f>
        <v>46022552.742039859</v>
      </c>
      <c r="L21" s="35">
        <f>SUM(Tabela1[[#This Row],[Kolumna11]]/$L$4)</f>
        <v>10811791.468047984</v>
      </c>
    </row>
    <row r="22" spans="1:12" ht="40.5" customHeight="1">
      <c r="A22" s="114" t="s">
        <v>54</v>
      </c>
      <c r="B22" s="35">
        <v>10420.395436692983</v>
      </c>
      <c r="C22" s="35">
        <v>0</v>
      </c>
      <c r="D22" s="35">
        <v>0</v>
      </c>
      <c r="E22" s="79">
        <v>0</v>
      </c>
      <c r="F22" s="79">
        <v>0</v>
      </c>
      <c r="G22" s="35">
        <v>0</v>
      </c>
      <c r="H22" s="35">
        <f>SUM(IP!D20)</f>
        <v>0</v>
      </c>
      <c r="I22" s="35">
        <f>SUM(IP!E20)</f>
        <v>0</v>
      </c>
      <c r="J22" s="35">
        <v>0</v>
      </c>
      <c r="K22" s="35">
        <f>SUM(Tabela1[[#This Row],[Kolumna2]]-(Tabela1[[#This Row],[Kolumna4]]+Tabela1[[#This Row],[Kolumna5]]+Tabela1[[#This Row],[Kolumna6]]+Tabela1[[#This Row],[Kolumna7]]+Tabela1[[#This Row],[Kolumna8]]+Tabela1[[#This Row],[Kolumna9]]))</f>
        <v>10420.395436692983</v>
      </c>
      <c r="L22" s="35">
        <f>SUM(Tabela1[[#This Row],[Kolumna11]]/$L$4)</f>
        <v>2447.9985520926966</v>
      </c>
    </row>
    <row r="23" spans="1:12" ht="45.75" customHeight="1">
      <c r="A23" s="60" t="s">
        <v>55</v>
      </c>
      <c r="B23" s="35">
        <v>8508.1854411698878</v>
      </c>
      <c r="C23" s="35">
        <v>0</v>
      </c>
      <c r="D23" s="35">
        <v>0</v>
      </c>
      <c r="E23" s="79">
        <v>0</v>
      </c>
      <c r="F23" s="79">
        <v>0</v>
      </c>
      <c r="G23" s="35">
        <v>0</v>
      </c>
      <c r="H23" s="35">
        <f>SUM(IP!D21)</f>
        <v>0</v>
      </c>
      <c r="I23" s="35">
        <f>SUM(IP!E21)</f>
        <v>0</v>
      </c>
      <c r="J23" s="35">
        <v>0</v>
      </c>
      <c r="K23" s="35">
        <f>SUM(Tabela1[[#This Row],[Kolumna2]]-(Tabela1[[#This Row],[Kolumna4]]+Tabela1[[#This Row],[Kolumna5]]+Tabela1[[#This Row],[Kolumna6]]+Tabela1[[#This Row],[Kolumna7]]+Tabela1[[#This Row],[Kolumna8]]+Tabela1[[#This Row],[Kolumna9]]))</f>
        <v>8508.1854411698878</v>
      </c>
      <c r="L23" s="35">
        <f>SUM(Tabela1[[#This Row],[Kolumna11]]/$L$4)</f>
        <v>1998.7749761951482</v>
      </c>
    </row>
    <row r="24" spans="1:12" ht="24">
      <c r="A24" s="61" t="s">
        <v>56</v>
      </c>
      <c r="B24" s="35">
        <v>38662.584598680958</v>
      </c>
      <c r="C24" s="35">
        <v>0</v>
      </c>
      <c r="D24" s="35">
        <v>0</v>
      </c>
      <c r="E24" s="79">
        <v>0</v>
      </c>
      <c r="F24" s="79">
        <v>0</v>
      </c>
      <c r="G24" s="35">
        <v>0</v>
      </c>
      <c r="H24" s="35">
        <f>SUM(IP!D22)</f>
        <v>0</v>
      </c>
      <c r="I24" s="35">
        <f>SUM(IP!E22)</f>
        <v>0</v>
      </c>
      <c r="J24" s="35">
        <v>0</v>
      </c>
      <c r="K24" s="35">
        <f>SUM(Tabela1[[#This Row],[Kolumna2]]-(Tabela1[[#This Row],[Kolumna4]]+Tabela1[[#This Row],[Kolumna5]]+Tabela1[[#This Row],[Kolumna6]]+Tabela1[[#This Row],[Kolumna7]]+Tabela1[[#This Row],[Kolumna8]]+Tabela1[[#This Row],[Kolumna9]]))</f>
        <v>38662.584598680958</v>
      </c>
      <c r="L24" s="35">
        <f>SUM(Tabela1[[#This Row],[Kolumna11]]/$L$4)</f>
        <v>9082.7600250618925</v>
      </c>
    </row>
    <row r="25" spans="1:12" ht="24">
      <c r="A25" s="112" t="s">
        <v>57</v>
      </c>
      <c r="B25" s="34">
        <f t="shared" ref="B25:G25" si="16">SUM(B26:B29)</f>
        <v>40024529.768492267</v>
      </c>
      <c r="C25" s="34">
        <f t="shared" si="16"/>
        <v>0</v>
      </c>
      <c r="D25" s="34">
        <f t="shared" si="16"/>
        <v>0</v>
      </c>
      <c r="E25" s="80">
        <f t="shared" si="16"/>
        <v>0</v>
      </c>
      <c r="F25" s="80">
        <f t="shared" si="16"/>
        <v>0</v>
      </c>
      <c r="G25" s="34">
        <f t="shared" si="16"/>
        <v>0</v>
      </c>
      <c r="H25" s="34">
        <f t="shared" ref="H25" si="17">SUM(H26:H29)</f>
        <v>0</v>
      </c>
      <c r="I25" s="34">
        <f t="shared" ref="I25" si="18">SUM(I26:I29)</f>
        <v>23411850.000000004</v>
      </c>
      <c r="J25" s="34">
        <f t="shared" ref="J25" si="19">SUM(J26:J29)</f>
        <v>8808520.4800000004</v>
      </c>
      <c r="K25" s="80">
        <f>SUM(K26:K29)</f>
        <v>16612679.768492261</v>
      </c>
      <c r="L25" s="80">
        <f>SUM(Tabela1[[#This Row],[Kolumna11]]/$L$4)</f>
        <v>3902713.3151249229</v>
      </c>
    </row>
    <row r="26" spans="1:12" ht="108" customHeight="1">
      <c r="A26" s="113" t="s">
        <v>58</v>
      </c>
      <c r="B26" s="35">
        <v>39928467.282957971</v>
      </c>
      <c r="C26" s="35">
        <v>0</v>
      </c>
      <c r="D26" s="35">
        <v>0</v>
      </c>
      <c r="E26" s="79">
        <v>0</v>
      </c>
      <c r="F26" s="79">
        <v>0</v>
      </c>
      <c r="G26" s="57">
        <f>SUM('Harmonogram 2019'!F20)</f>
        <v>0</v>
      </c>
      <c r="H26" s="35">
        <f>SUM(IP!D24)</f>
        <v>0</v>
      </c>
      <c r="I26" s="35">
        <f>SUM(IP!E24)</f>
        <v>23411850.000000004</v>
      </c>
      <c r="J26" s="35">
        <f>SUM(Protesty!F510+Protesty!F511+Protesty!F512+Protesty!F513+Protesty!F514)</f>
        <v>8808520.4800000004</v>
      </c>
      <c r="K26" s="79">
        <f>SUM(Tabela1[[#This Row],[Kolumna2]]-(Tabela1[[#This Row],[Kolumna4]]+Tabela1[[#This Row],[Kolumna5]]+Tabela1[[#This Row],[Kolumna6]]+Tabela1[[#This Row],[Kolumna7]]+Tabela1[[#This Row],[Kolumna8]]+Tabela1[[#This Row],[Kolumna9]]))</f>
        <v>16516617.282957967</v>
      </c>
      <c r="L26" s="79">
        <f>SUM(Tabela1[[#This Row],[Kolumna11]]/$L$4)</f>
        <v>3880145.9541330058</v>
      </c>
    </row>
    <row r="27" spans="1:12" ht="48">
      <c r="A27" s="114" t="s">
        <v>59</v>
      </c>
      <c r="B27" s="35">
        <v>3848.1526174601167</v>
      </c>
      <c r="C27" s="35">
        <v>0</v>
      </c>
      <c r="D27" s="35">
        <v>0</v>
      </c>
      <c r="E27" s="79">
        <v>0</v>
      </c>
      <c r="F27" s="79">
        <v>0</v>
      </c>
      <c r="G27" s="35">
        <v>0</v>
      </c>
      <c r="H27" s="35">
        <f>SUM(IP!D25)</f>
        <v>0</v>
      </c>
      <c r="I27" s="35">
        <f>SUM(IP!E25)</f>
        <v>0</v>
      </c>
      <c r="J27" s="35">
        <v>0</v>
      </c>
      <c r="K27" s="35">
        <f>SUM(Tabela1[[#This Row],[Kolumna2]]-(Tabela1[[#This Row],[Kolumna4]]+Tabela1[[#This Row],[Kolumna5]]+Tabela1[[#This Row],[Kolumna6]]+Tabela1[[#This Row],[Kolumna7]]+Tabela1[[#This Row],[Kolumna8]]+Tabela1[[#This Row],[Kolumna9]]))</f>
        <v>3848.1526174601167</v>
      </c>
      <c r="L27" s="35">
        <f>SUM(Tabela1[[#This Row],[Kolumna11]]/$L$4)</f>
        <v>904.02250979869768</v>
      </c>
    </row>
    <row r="28" spans="1:12" ht="48">
      <c r="A28" s="60" t="s">
        <v>60</v>
      </c>
      <c r="B28" s="230">
        <v>-1950.2064574887045</v>
      </c>
      <c r="C28" s="35">
        <v>0</v>
      </c>
      <c r="D28" s="35">
        <v>0</v>
      </c>
      <c r="E28" s="79">
        <v>0</v>
      </c>
      <c r="F28" s="79">
        <v>0</v>
      </c>
      <c r="G28" s="35">
        <v>0</v>
      </c>
      <c r="H28" s="35">
        <f>SUM(IP!D26)</f>
        <v>0</v>
      </c>
      <c r="I28" s="35">
        <f>SUM(IP!E26)</f>
        <v>0</v>
      </c>
      <c r="J28" s="35">
        <v>0</v>
      </c>
      <c r="K28" s="230">
        <f>SUM(Tabela1[[#This Row],[Kolumna2]]-(Tabela1[[#This Row],[Kolumna4]]+Tabela1[[#This Row],[Kolumna5]]+Tabela1[[#This Row],[Kolumna6]]+Tabela1[[#This Row],[Kolumna7]]+Tabela1[[#This Row],[Kolumna8]]+Tabela1[[#This Row],[Kolumna9]]))</f>
        <v>-1950.2064574887045</v>
      </c>
      <c r="L28" s="230">
        <f>SUM(Tabela1[[#This Row],[Kolumna11]]/$L$4)</f>
        <v>-458.14984788420708</v>
      </c>
    </row>
    <row r="29" spans="1:12" ht="36">
      <c r="A29" s="61" t="s">
        <v>61</v>
      </c>
      <c r="B29" s="35">
        <v>94164.539374321699</v>
      </c>
      <c r="C29" s="35">
        <v>0</v>
      </c>
      <c r="D29" s="35">
        <v>0</v>
      </c>
      <c r="E29" s="79">
        <v>0</v>
      </c>
      <c r="F29" s="79">
        <v>0</v>
      </c>
      <c r="G29" s="35">
        <v>0</v>
      </c>
      <c r="H29" s="35">
        <f>SUM(IP!D27)</f>
        <v>0</v>
      </c>
      <c r="I29" s="35">
        <f>SUM(IP!E27)</f>
        <v>0</v>
      </c>
      <c r="J29" s="35">
        <v>0</v>
      </c>
      <c r="K29" s="35">
        <f>SUM(Tabela1[[#This Row],[Kolumna2]]-(Tabela1[[#This Row],[Kolumna4]]+Tabela1[[#This Row],[Kolumna5]]+Tabela1[[#This Row],[Kolumna6]]+Tabela1[[#This Row],[Kolumna7]]+Tabela1[[#This Row],[Kolumna8]]+Tabela1[[#This Row],[Kolumna9]]))</f>
        <v>94164.539374321699</v>
      </c>
      <c r="L29" s="35">
        <f>SUM(Tabela1[[#This Row],[Kolumna11]]/$L$4)</f>
        <v>22121.48833000251</v>
      </c>
    </row>
    <row r="30" spans="1:12" ht="24">
      <c r="A30" s="112" t="s">
        <v>62</v>
      </c>
      <c r="B30" s="34">
        <v>22300532.726817004</v>
      </c>
      <c r="C30" s="34">
        <v>0</v>
      </c>
      <c r="D30" s="34">
        <v>0</v>
      </c>
      <c r="E30" s="80">
        <v>0</v>
      </c>
      <c r="F30" s="80">
        <v>0</v>
      </c>
      <c r="G30" s="34">
        <f>SUM('Harmonogram 2019'!F22)</f>
        <v>0</v>
      </c>
      <c r="H30" s="34">
        <f>SUM(IP!D28)</f>
        <v>0</v>
      </c>
      <c r="I30" s="34">
        <f>SUM(IP!E28)</f>
        <v>17644553.587499999</v>
      </c>
      <c r="J30" s="34">
        <f>SUM(Protesty!F412)</f>
        <v>0</v>
      </c>
      <c r="K30" s="34">
        <f>SUM(Tabela1[[#This Row],[Kolumna2]]-(Tabela1[[#This Row],[Kolumna4]]+Tabela1[[#This Row],[Kolumna5]]+Tabela1[[#This Row],[Kolumna6]]+Tabela1[[#This Row],[Kolumna7]]+Tabela1[[#This Row],[Kolumna8]]+Tabela1[[#This Row],[Kolumna9]]))</f>
        <v>4655979.1393170059</v>
      </c>
      <c r="L30" s="34">
        <f>SUM(Tabela1[[#This Row],[Kolumna11]]/$L$4)</f>
        <v>1093800.1595877102</v>
      </c>
    </row>
    <row r="31" spans="1:12" ht="24">
      <c r="A31" s="112" t="s">
        <v>63</v>
      </c>
      <c r="B31" s="34">
        <v>3983354.490272209</v>
      </c>
      <c r="C31" s="34">
        <v>0</v>
      </c>
      <c r="D31" s="34">
        <v>0</v>
      </c>
      <c r="E31" s="80">
        <v>0</v>
      </c>
      <c r="F31" s="80">
        <v>0</v>
      </c>
      <c r="G31" s="34">
        <v>0</v>
      </c>
      <c r="H31" s="34">
        <f>SUM(IP!D29)</f>
        <v>4791093.6900000004</v>
      </c>
      <c r="I31" s="34">
        <f>SUM(IP!E29)</f>
        <v>0</v>
      </c>
      <c r="J31" s="34">
        <v>0</v>
      </c>
      <c r="K31" s="231">
        <f>SUM(Tabela1[[#This Row],[Kolumna2]]-(Tabela1[[#This Row],[Kolumna4]]+Tabela1[[#This Row],[Kolumna5]]+Tabela1[[#This Row],[Kolumna6]]+Tabela1[[#This Row],[Kolumna7]]+Tabela1[[#This Row],[Kolumna8]]+Tabela1[[#This Row],[Kolumna9]]))</f>
        <v>-807739.19972779136</v>
      </c>
      <c r="L31" s="231">
        <f>SUM(Tabela1[[#This Row],[Kolumna11]]/$L$4)</f>
        <v>-189757.13574548156</v>
      </c>
    </row>
    <row r="32" spans="1:12">
      <c r="A32" s="115" t="s">
        <v>64</v>
      </c>
      <c r="B32" s="56">
        <f t="shared" ref="B32:G32" si="20">SUM(B33+B38+B43+B44)</f>
        <v>165604087.86680317</v>
      </c>
      <c r="C32" s="56">
        <f t="shared" si="20"/>
        <v>0</v>
      </c>
      <c r="D32" s="56">
        <f t="shared" si="20"/>
        <v>0</v>
      </c>
      <c r="E32" s="273">
        <f t="shared" si="20"/>
        <v>0</v>
      </c>
      <c r="F32" s="273">
        <f t="shared" si="20"/>
        <v>8289394.2300000004</v>
      </c>
      <c r="G32" s="56">
        <f t="shared" si="20"/>
        <v>4309449.0264000008</v>
      </c>
      <c r="H32" s="56">
        <f t="shared" ref="H32" si="21">SUM(H33+H38+H43+H44)</f>
        <v>46067578.200000003</v>
      </c>
      <c r="I32" s="56">
        <f t="shared" ref="I32:J32" si="22">SUM(I33+I38+I43+I44)</f>
        <v>57614475.436400004</v>
      </c>
      <c r="J32" s="56">
        <f t="shared" si="22"/>
        <v>0</v>
      </c>
      <c r="K32" s="56">
        <f t="shared" ref="K32:L32" si="23">SUM(K33+K38+K43+K44)</f>
        <v>49323190.974003196</v>
      </c>
      <c r="L32" s="56">
        <f t="shared" si="23"/>
        <v>11587189.835789036</v>
      </c>
    </row>
    <row r="33" spans="1:13" ht="36">
      <c r="A33" s="112" t="s">
        <v>65</v>
      </c>
      <c r="B33" s="34">
        <f t="shared" ref="B33:G33" si="24">SUM(B34:B37)</f>
        <v>45055267.003628172</v>
      </c>
      <c r="C33" s="34">
        <f t="shared" si="24"/>
        <v>0</v>
      </c>
      <c r="D33" s="34">
        <f t="shared" si="24"/>
        <v>0</v>
      </c>
      <c r="E33" s="80">
        <f t="shared" si="24"/>
        <v>0</v>
      </c>
      <c r="F33" s="80">
        <f t="shared" si="24"/>
        <v>0</v>
      </c>
      <c r="G33" s="34">
        <f t="shared" si="24"/>
        <v>0</v>
      </c>
      <c r="H33" s="34">
        <f t="shared" ref="H33" si="25">SUM(H34:H37)</f>
        <v>2085994.3900000001</v>
      </c>
      <c r="I33" s="34">
        <f t="shared" ref="I33" si="26">SUM(I34:I37)</f>
        <v>30109033.666400004</v>
      </c>
      <c r="J33" s="34">
        <f t="shared" ref="J33:L33" si="27">SUM(J34:J37)</f>
        <v>0</v>
      </c>
      <c r="K33" s="34">
        <f>SUM(K34:K37)</f>
        <v>12860238.947228167</v>
      </c>
      <c r="L33" s="34">
        <f t="shared" si="27"/>
        <v>3021175.7810576661</v>
      </c>
    </row>
    <row r="34" spans="1:13" ht="48">
      <c r="A34" s="113" t="s">
        <v>66</v>
      </c>
      <c r="B34" s="35">
        <v>25218004.575032581</v>
      </c>
      <c r="C34" s="35">
        <v>0</v>
      </c>
      <c r="D34" s="35">
        <v>0</v>
      </c>
      <c r="E34" s="79">
        <v>0</v>
      </c>
      <c r="F34" s="79">
        <v>0</v>
      </c>
      <c r="G34" s="35">
        <f>SUM('Harmonogram 2019'!F27)</f>
        <v>0</v>
      </c>
      <c r="H34" s="35">
        <f>SUM(IZ!D32)</f>
        <v>0</v>
      </c>
      <c r="I34" s="35">
        <f>SUM(IZ!E32)</f>
        <v>20232414.352500003</v>
      </c>
      <c r="J34" s="35">
        <f>SUM(Protesty!F490)</f>
        <v>0</v>
      </c>
      <c r="K34" s="35">
        <f>SUM(Tabela1[[#This Row],[Kolumna2]]-(Tabela1[[#This Row],[Kolumna4]]+Tabela1[[#This Row],[Kolumna5]]+Tabela1[[#This Row],[Kolumna6]]+Tabela1[[#This Row],[Kolumna7]]+Tabela1[[#This Row],[Kolumna8]]+Tabela1[[#This Row],[Kolumna9]]))</f>
        <v>4985590.2225325778</v>
      </c>
      <c r="L34" s="35">
        <f>SUM(Tabela1[[#This Row],[Kolumna11]]/$L$4)</f>
        <v>1171233.6369799557</v>
      </c>
    </row>
    <row r="35" spans="1:13" ht="60">
      <c r="A35" s="114" t="s">
        <v>67</v>
      </c>
      <c r="B35" s="35">
        <v>4829107.1003577225</v>
      </c>
      <c r="C35" s="35">
        <v>0</v>
      </c>
      <c r="D35" s="35">
        <v>0</v>
      </c>
      <c r="E35" s="79">
        <v>0</v>
      </c>
      <c r="F35" s="79">
        <v>0</v>
      </c>
      <c r="G35" s="35">
        <v>0</v>
      </c>
      <c r="H35" s="35">
        <f>SUM(IZ!D33)</f>
        <v>2085994.3900000001</v>
      </c>
      <c r="I35" s="35">
        <f>SUM(IZ!E33)</f>
        <v>0</v>
      </c>
      <c r="J35" s="280">
        <f>SUM(Protesty!F477)</f>
        <v>0</v>
      </c>
      <c r="K35" s="35">
        <f>SUM(Tabela1[[#This Row],[Kolumna2]]-(Tabela1[[#This Row],[Kolumna4]]+Tabela1[[#This Row],[Kolumna5]]+Tabela1[[#This Row],[Kolumna6]]+Tabela1[[#This Row],[Kolumna7]]+Tabela1[[#This Row],[Kolumna8]]+Tabela1[[#This Row],[Kolumna9]]))</f>
        <v>2743112.7103577224</v>
      </c>
      <c r="L35" s="35">
        <f>SUM(Tabela1[[#This Row],[Kolumna11]]/$L$4)</f>
        <v>644422.37187439145</v>
      </c>
    </row>
    <row r="36" spans="1:13" ht="84" customHeight="1">
      <c r="A36" s="60" t="s">
        <v>68</v>
      </c>
      <c r="B36" s="35">
        <v>9148917.6678235233</v>
      </c>
      <c r="C36" s="35">
        <v>0</v>
      </c>
      <c r="D36" s="35">
        <v>0</v>
      </c>
      <c r="E36" s="79">
        <v>0</v>
      </c>
      <c r="F36" s="79">
        <v>0</v>
      </c>
      <c r="G36" s="35">
        <f>SUM('Harmonogram 2019'!F28)</f>
        <v>0</v>
      </c>
      <c r="H36" s="35">
        <f>SUM(IZ!D34)</f>
        <v>0</v>
      </c>
      <c r="I36" s="35">
        <f>SUM(IZ!E34)</f>
        <v>3672832.37</v>
      </c>
      <c r="J36" s="35">
        <v>0</v>
      </c>
      <c r="K36" s="79">
        <f>SUM(Tabela1[[#This Row],[Kolumna2]]-(Tabela1[[#This Row],[Kolumna4]]+Tabela1[[#This Row],[Kolumna5]]+Tabela1[[#This Row],[Kolumna6]]+Tabela1[[#This Row],[Kolumna7]]+Tabela1[[#This Row],[Kolumna8]]+Tabela1[[#This Row],[Kolumna9]]))</f>
        <v>5476085.2978235232</v>
      </c>
      <c r="L36" s="79">
        <f>SUM(Tabela1[[#This Row],[Kolumna11]]/$L$4)</f>
        <v>1286462.5878787611</v>
      </c>
      <c r="M36" s="143"/>
    </row>
    <row r="37" spans="1:13" ht="48">
      <c r="A37" s="61" t="s">
        <v>69</v>
      </c>
      <c r="B37" s="35">
        <v>5859237.6604143456</v>
      </c>
      <c r="C37" s="35">
        <v>0</v>
      </c>
      <c r="D37" s="35">
        <v>0</v>
      </c>
      <c r="E37" s="79">
        <v>0</v>
      </c>
      <c r="F37" s="79">
        <v>0</v>
      </c>
      <c r="G37" s="35">
        <f>SUM('Harmonogram 2019'!F29)</f>
        <v>0</v>
      </c>
      <c r="H37" s="35">
        <f>SUM(IZ!D35)</f>
        <v>0</v>
      </c>
      <c r="I37" s="35">
        <f>SUM(IZ!E35)</f>
        <v>6203786.9439000003</v>
      </c>
      <c r="J37" s="35">
        <f>SUM(Protesty!F450+Protesty!F451)</f>
        <v>0</v>
      </c>
      <c r="K37" s="230">
        <f>SUM(Tabela1[[#This Row],[Kolumna2]]-(Tabela1[[#This Row],[Kolumna4]]+Tabela1[[#This Row],[Kolumna5]]+Tabela1[[#This Row],[Kolumna6]]+Tabela1[[#This Row],[Kolumna7]]+Tabela1[[#This Row],[Kolumna8]]+Tabela1[[#This Row],[Kolumna9]]))</f>
        <v>-344549.28348565474</v>
      </c>
      <c r="L37" s="230">
        <f>SUM(Tabela1[[#This Row],[Kolumna11]]/$L$4)</f>
        <v>-80942.81567544218</v>
      </c>
    </row>
    <row r="38" spans="1:13" ht="60">
      <c r="A38" s="112" t="s">
        <v>70</v>
      </c>
      <c r="B38" s="34">
        <f t="shared" ref="B38:G38" si="28">SUM(B39:B42)</f>
        <v>17383175.008960214</v>
      </c>
      <c r="C38" s="34">
        <f t="shared" si="28"/>
        <v>0</v>
      </c>
      <c r="D38" s="34">
        <f t="shared" si="28"/>
        <v>0</v>
      </c>
      <c r="E38" s="80">
        <f t="shared" si="28"/>
        <v>0</v>
      </c>
      <c r="F38" s="80">
        <f t="shared" si="28"/>
        <v>0</v>
      </c>
      <c r="G38" s="34">
        <f t="shared" si="28"/>
        <v>4309449.0264000008</v>
      </c>
      <c r="H38" s="34">
        <f t="shared" ref="H38" si="29">SUM(H39:H42)</f>
        <v>6884459.3200000003</v>
      </c>
      <c r="I38" s="34">
        <f t="shared" ref="I38" si="30">SUM(I39:I42)</f>
        <v>0</v>
      </c>
      <c r="J38" s="34">
        <f t="shared" ref="J38:L44" si="31">SUM(J39:J42)</f>
        <v>0</v>
      </c>
      <c r="K38" s="34">
        <f>SUM(K39:K42)</f>
        <v>6189266.6625602134</v>
      </c>
      <c r="L38" s="34">
        <f t="shared" si="31"/>
        <v>1454005.8408063082</v>
      </c>
    </row>
    <row r="39" spans="1:13" ht="72">
      <c r="A39" s="113" t="s">
        <v>71</v>
      </c>
      <c r="B39" s="35">
        <v>2129618.9264979213</v>
      </c>
      <c r="C39" s="35">
        <v>0</v>
      </c>
      <c r="D39" s="35">
        <v>0</v>
      </c>
      <c r="E39" s="79">
        <v>0</v>
      </c>
      <c r="F39" s="79">
        <v>0</v>
      </c>
      <c r="G39" s="35">
        <v>0</v>
      </c>
      <c r="H39" s="35">
        <f>SUM(IZ!D37)</f>
        <v>867218.9</v>
      </c>
      <c r="I39" s="35">
        <f>SUM(IZ!E37)</f>
        <v>0</v>
      </c>
      <c r="J39" s="35">
        <v>0</v>
      </c>
      <c r="K39" s="79">
        <f>SUM(Tabela1[[#This Row],[Kolumna2]]-(Tabela1[[#This Row],[Kolumna4]]+Tabela1[[#This Row],[Kolumna5]]+Tabela1[[#This Row],[Kolumna6]]+Tabela1[[#This Row],[Kolumna7]]+Tabela1[[#This Row],[Kolumna8]]+Tabela1[[#This Row],[Kolumna9]]))</f>
        <v>1262400.0264979214</v>
      </c>
      <c r="L39" s="79">
        <f>SUM(Tabela1[[#This Row],[Kolumna11]]/$L$4)</f>
        <v>296567.76998565119</v>
      </c>
    </row>
    <row r="40" spans="1:13" ht="114" customHeight="1">
      <c r="A40" s="114" t="s">
        <v>72</v>
      </c>
      <c r="B40" s="35">
        <v>4149250.3511170521</v>
      </c>
      <c r="C40" s="35">
        <v>0</v>
      </c>
      <c r="D40" s="35">
        <v>0</v>
      </c>
      <c r="E40" s="79">
        <v>0</v>
      </c>
      <c r="F40" s="79">
        <v>0</v>
      </c>
      <c r="G40" s="35">
        <v>0</v>
      </c>
      <c r="H40" s="35">
        <f>SUM(IZ!D38)</f>
        <v>3804937.26</v>
      </c>
      <c r="I40" s="35">
        <f>SUM(IZ!E38)</f>
        <v>0</v>
      </c>
      <c r="J40" s="35">
        <f>SUM(Protesty!F407+Protesty!F408+Protesty!F409+Protesty!F410+Protesty!F411)</f>
        <v>0</v>
      </c>
      <c r="K40" s="79">
        <f>SUM(Tabela1[[#This Row],[Kolumna2]]-(Tabela1[[#This Row],[Kolumna4]]+Tabela1[[#This Row],[Kolumna5]]+Tabela1[[#This Row],[Kolumna6]]+Tabela1[[#This Row],[Kolumna7]]+Tabela1[[#This Row],[Kolumna8]]+Tabela1[[#This Row],[Kolumna9]]))</f>
        <v>344313.09111705236</v>
      </c>
      <c r="L40" s="79">
        <f>SUM(Tabela1[[#This Row],[Kolumna11]]/$L$4)</f>
        <v>80887.328474417343</v>
      </c>
    </row>
    <row r="41" spans="1:13" ht="82.15" customHeight="1">
      <c r="A41" s="60" t="s">
        <v>73</v>
      </c>
      <c r="B41" s="35">
        <v>6180728.5518069677</v>
      </c>
      <c r="C41" s="35">
        <v>0</v>
      </c>
      <c r="D41" s="35">
        <v>0</v>
      </c>
      <c r="E41" s="79">
        <v>0</v>
      </c>
      <c r="F41" s="79">
        <v>0</v>
      </c>
      <c r="G41" s="35">
        <f>SUM('Harmonogram 2020'!F21)</f>
        <v>4309449.0264000008</v>
      </c>
      <c r="H41" s="35">
        <f>SUM(IZ!D39)</f>
        <v>2212303.16</v>
      </c>
      <c r="I41" s="35">
        <f>SUM(IZ!E39)</f>
        <v>0</v>
      </c>
      <c r="J41" s="35">
        <v>0</v>
      </c>
      <c r="K41" s="230">
        <f>SUM(Tabela1[[#This Row],[Kolumna2]]-(Tabela1[[#This Row],[Kolumna4]]+Tabela1[[#This Row],[Kolumna5]]+Tabela1[[#This Row],[Kolumna6]]+Tabela1[[#This Row],[Kolumna7]]+Tabela1[[#This Row],[Kolumna8]]+Tabela1[[#This Row],[Kolumna9]]))</f>
        <v>-341023.63459303323</v>
      </c>
      <c r="L41" s="230">
        <f>SUM(Tabela1[[#This Row],[Kolumna11]]/$L$4)</f>
        <v>-80114.556955630702</v>
      </c>
    </row>
    <row r="42" spans="1:13" ht="72">
      <c r="A42" s="61" t="s">
        <v>74</v>
      </c>
      <c r="B42" s="35">
        <v>4923577.1795382723</v>
      </c>
      <c r="C42" s="35">
        <v>0</v>
      </c>
      <c r="D42" s="35">
        <v>0</v>
      </c>
      <c r="E42" s="79">
        <v>0</v>
      </c>
      <c r="F42" s="79">
        <v>0</v>
      </c>
      <c r="G42" s="35">
        <v>0</v>
      </c>
      <c r="H42" s="35">
        <f>SUM(IZ!D40)</f>
        <v>0</v>
      </c>
      <c r="I42" s="35">
        <f>SUM(IZ!E40)</f>
        <v>0</v>
      </c>
      <c r="J42" s="35">
        <v>0</v>
      </c>
      <c r="K42" s="35">
        <f>SUM(Tabela1[[#This Row],[Kolumna2]]-(Tabela1[[#This Row],[Kolumna4]]+Tabela1[[#This Row],[Kolumna5]]+Tabela1[[#This Row],[Kolumna6]]+Tabela1[[#This Row],[Kolumna7]]+Tabela1[[#This Row],[Kolumna8]]+Tabela1[[#This Row],[Kolumna9]]))</f>
        <v>4923577.1795382723</v>
      </c>
      <c r="L42" s="35">
        <f>SUM(Tabela1[[#This Row],[Kolumna11]]/$L$4)</f>
        <v>1156665.2993018704</v>
      </c>
    </row>
    <row r="43" spans="1:13" ht="36">
      <c r="A43" s="112" t="s">
        <v>75</v>
      </c>
      <c r="B43" s="34">
        <v>18086929.26314868</v>
      </c>
      <c r="C43" s="34">
        <v>0</v>
      </c>
      <c r="D43" s="34">
        <v>0</v>
      </c>
      <c r="E43" s="80">
        <v>0</v>
      </c>
      <c r="F43" s="80">
        <v>0</v>
      </c>
      <c r="G43" s="34">
        <f>SUM('Harmonogram 2019'!F32)</f>
        <v>0</v>
      </c>
      <c r="H43" s="34">
        <f>SUM(IZ!D41)</f>
        <v>0</v>
      </c>
      <c r="I43" s="34">
        <f>SUM(IZ!E41)</f>
        <v>0</v>
      </c>
      <c r="J43" s="34">
        <v>0</v>
      </c>
      <c r="K43" s="80">
        <f>SUM(Tabela1[[#This Row],[Kolumna2]]-(Tabela1[[#This Row],[Kolumna4]]+Tabela1[[#This Row],[Kolumna5]]+Tabela1[[#This Row],[Kolumna6]]+Tabela1[[#This Row],[Kolumna7]]+Tabela1[[#This Row],[Kolumna8]]+Tabela1[[#This Row],[Kolumna9]]))</f>
        <v>18086929.26314868</v>
      </c>
      <c r="L43" s="80">
        <f>SUM(Tabela1[[#This Row],[Kolumna11]]/$L$4)</f>
        <v>4249049.560257636</v>
      </c>
    </row>
    <row r="44" spans="1:13" ht="48">
      <c r="A44" s="112" t="s">
        <v>76</v>
      </c>
      <c r="B44" s="34">
        <f t="shared" ref="B44:G44" si="32">SUM(B45:B48)</f>
        <v>85078716.591066122</v>
      </c>
      <c r="C44" s="34">
        <f t="shared" si="32"/>
        <v>0</v>
      </c>
      <c r="D44" s="34">
        <f t="shared" si="32"/>
        <v>0</v>
      </c>
      <c r="E44" s="80">
        <f t="shared" si="32"/>
        <v>0</v>
      </c>
      <c r="F44" s="80">
        <f t="shared" si="32"/>
        <v>8289394.2300000004</v>
      </c>
      <c r="G44" s="34">
        <f t="shared" si="32"/>
        <v>0</v>
      </c>
      <c r="H44" s="34">
        <f t="shared" ref="H44" si="33">SUM(H45:H48)</f>
        <v>37097124.490000002</v>
      </c>
      <c r="I44" s="34">
        <f t="shared" ref="I44" si="34">SUM(I45:I48)</f>
        <v>27505441.77</v>
      </c>
      <c r="J44" s="34">
        <f t="shared" si="31"/>
        <v>0</v>
      </c>
      <c r="K44" s="34">
        <f>SUM(K45:K48)</f>
        <v>12186756.101066131</v>
      </c>
      <c r="L44" s="34">
        <f t="shared" si="31"/>
        <v>2862958.6536674257</v>
      </c>
    </row>
    <row r="45" spans="1:13" ht="60">
      <c r="A45" s="113" t="s">
        <v>77</v>
      </c>
      <c r="B45" s="35">
        <v>72630001.680480793</v>
      </c>
      <c r="C45" s="35">
        <v>0</v>
      </c>
      <c r="D45" s="35">
        <v>0</v>
      </c>
      <c r="E45" s="79">
        <v>0</v>
      </c>
      <c r="F45" s="79">
        <f>SUM(IZ!C43)</f>
        <v>8289394.2300000004</v>
      </c>
      <c r="G45" s="35">
        <f>SUM('Harmonogram 2019'!F38)</f>
        <v>0</v>
      </c>
      <c r="H45" s="35">
        <f>SUM(IZ!D43)</f>
        <v>27637624.289999999</v>
      </c>
      <c r="I45" s="35">
        <f>SUM(IZ!E43)</f>
        <v>27505441.77</v>
      </c>
      <c r="J45" s="35">
        <v>0</v>
      </c>
      <c r="K45" s="79">
        <f>SUM(Tabela1[[#This Row],[Kolumna2]]-(Tabela1[[#This Row],[Kolumna4]]+Tabela1[[#This Row],[Kolumna5]]+Tabela1[[#This Row],[Kolumna6]]+Tabela1[[#This Row],[Kolumna7]]+Tabela1[[#This Row],[Kolumna8]]+Tabela1[[#This Row],[Kolumna9]]))</f>
        <v>9197541.3904808015</v>
      </c>
      <c r="L45" s="79">
        <f>SUM(Tabela1[[#This Row],[Kolumna11]]/$L$4)</f>
        <v>2160721.0727748726</v>
      </c>
    </row>
    <row r="46" spans="1:13" ht="118.5" customHeight="1">
      <c r="A46" s="114" t="s">
        <v>78</v>
      </c>
      <c r="B46" s="35">
        <v>7251642.0570357665</v>
      </c>
      <c r="C46" s="35">
        <v>0</v>
      </c>
      <c r="D46" s="35">
        <v>0</v>
      </c>
      <c r="E46" s="79">
        <v>0</v>
      </c>
      <c r="F46" s="79">
        <v>0</v>
      </c>
      <c r="G46" s="35">
        <f>SUM('Harmonogram 2019'!F35)</f>
        <v>0</v>
      </c>
      <c r="H46" s="35">
        <f>SUM(IZ!D44)</f>
        <v>5306093.92</v>
      </c>
      <c r="I46" s="35">
        <f>SUM(IZ!E44)</f>
        <v>0</v>
      </c>
      <c r="J46" s="35">
        <v>0</v>
      </c>
      <c r="K46" s="79">
        <f>SUM(Tabela1[[#This Row],[Kolumna2]]-(Tabela1[[#This Row],[Kolumna4]]+Tabela1[[#This Row],[Kolumna5]]+Tabela1[[#This Row],[Kolumna6]]+Tabela1[[#This Row],[Kolumna7]]+Tabela1[[#This Row],[Kolumna8]]+Tabela1[[#This Row],[Kolumna9]]))</f>
        <v>1945548.1370357666</v>
      </c>
      <c r="L46" s="79">
        <f>SUM(Tabela1[[#This Row],[Kolumna11]]/$L$4)</f>
        <v>457055.49769440328</v>
      </c>
    </row>
    <row r="47" spans="1:13" ht="60">
      <c r="A47" s="60" t="s">
        <v>79</v>
      </c>
      <c r="B47" s="35">
        <v>2252312.5277911443</v>
      </c>
      <c r="C47" s="35">
        <v>0</v>
      </c>
      <c r="D47" s="35">
        <v>0</v>
      </c>
      <c r="E47" s="79">
        <v>0</v>
      </c>
      <c r="F47" s="79">
        <v>0</v>
      </c>
      <c r="G47" s="35">
        <f>SUM('Harmonogram 2019'!F36)</f>
        <v>0</v>
      </c>
      <c r="H47" s="35">
        <f>SUM(IZ!D45)</f>
        <v>1749004.58</v>
      </c>
      <c r="I47" s="35">
        <f>SUM(IZ!E45)</f>
        <v>0</v>
      </c>
      <c r="J47" s="35">
        <v>0</v>
      </c>
      <c r="K47" s="79">
        <f>SUM(Tabela1[[#This Row],[Kolumna2]]-(Tabela1[[#This Row],[Kolumna4]]+Tabela1[[#This Row],[Kolumna5]]+Tabela1[[#This Row],[Kolumna6]]+Tabela1[[#This Row],[Kolumna7]]+Tabela1[[#This Row],[Kolumna8]]+Tabela1[[#This Row],[Kolumna9]]))</f>
        <v>503307.94779114425</v>
      </c>
      <c r="L47" s="79">
        <f>SUM(Tabela1[[#This Row],[Kolumna11]]/$L$4)</f>
        <v>118238.99917568637</v>
      </c>
    </row>
    <row r="48" spans="1:13" ht="60">
      <c r="A48" s="61" t="s">
        <v>80</v>
      </c>
      <c r="B48" s="35">
        <v>2944760.3257584199</v>
      </c>
      <c r="C48" s="35">
        <v>0</v>
      </c>
      <c r="D48" s="35">
        <v>0</v>
      </c>
      <c r="E48" s="79">
        <v>0</v>
      </c>
      <c r="F48" s="79">
        <v>0</v>
      </c>
      <c r="G48" s="35">
        <f>SUM('Harmonogram 2019'!F37)</f>
        <v>0</v>
      </c>
      <c r="H48" s="35">
        <f>SUM(IZ!D46)</f>
        <v>2404401.7000000002</v>
      </c>
      <c r="I48" s="35">
        <f>SUM(IZ!E46)</f>
        <v>0</v>
      </c>
      <c r="J48" s="35">
        <v>0</v>
      </c>
      <c r="K48" s="79">
        <f>SUM(Tabela1[[#This Row],[Kolumna2]]-(Tabela1[[#This Row],[Kolumna4]]+Tabela1[[#This Row],[Kolumna5]]+Tabela1[[#This Row],[Kolumna6]]+Tabela1[[#This Row],[Kolumna7]]+Tabela1[[#This Row],[Kolumna8]]+Tabela1[[#This Row],[Kolumna9]]))</f>
        <v>540358.62575841974</v>
      </c>
      <c r="L48" s="79">
        <f>SUM(Tabela1[[#This Row],[Kolumna11]]/$L$4)</f>
        <v>126943.08402246334</v>
      </c>
    </row>
    <row r="49" spans="2:2" ht="39" customHeight="1">
      <c r="B49" s="10"/>
    </row>
  </sheetData>
  <mergeCells count="1">
    <mergeCell ref="A2:L2"/>
  </mergeCells>
  <phoneticPr fontId="6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rowBreaks count="2" manualBreakCount="2">
    <brk id="33" max="12" man="1"/>
    <brk id="44" max="12" man="1"/>
  </rowBreaks>
  <ignoredErrors>
    <ignoredError sqref="L11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A72D-4C6F-4442-83EC-17F8442005AD}">
  <dimension ref="B2:L13"/>
  <sheetViews>
    <sheetView workbookViewId="0">
      <selection activeCell="D7" sqref="D7"/>
    </sheetView>
  </sheetViews>
  <sheetFormatPr defaultRowHeight="15"/>
  <cols>
    <col min="2" max="2" width="31.85546875" customWidth="1"/>
    <col min="3" max="3" width="11.42578125" bestFit="1" customWidth="1"/>
    <col min="4" max="4" width="10" bestFit="1" customWidth="1"/>
  </cols>
  <sheetData>
    <row r="2" spans="2:12">
      <c r="C2" t="s">
        <v>126</v>
      </c>
      <c r="D2">
        <v>4.2567000000000004</v>
      </c>
    </row>
    <row r="3" spans="2:12">
      <c r="B3" s="382" t="s">
        <v>2314</v>
      </c>
      <c r="C3" s="383">
        <v>390551.62</v>
      </c>
      <c r="D3" s="383"/>
      <c r="E3" s="383"/>
      <c r="F3" s="383"/>
      <c r="G3" s="383"/>
      <c r="H3" s="383"/>
      <c r="I3" s="296"/>
      <c r="J3" s="296"/>
      <c r="K3" s="296"/>
      <c r="L3" s="296"/>
    </row>
    <row r="4" spans="2:12">
      <c r="B4" s="382" t="s">
        <v>2315</v>
      </c>
      <c r="C4" s="383">
        <v>1009508.28</v>
      </c>
      <c r="D4" s="383"/>
      <c r="E4" s="383"/>
      <c r="F4" s="383"/>
      <c r="G4" s="383"/>
      <c r="H4" s="383"/>
      <c r="I4" s="296"/>
      <c r="J4" s="296"/>
      <c r="K4" s="296"/>
      <c r="L4" s="296"/>
    </row>
    <row r="5" spans="2:12">
      <c r="B5" s="382" t="s">
        <v>2316</v>
      </c>
      <c r="C5" s="383">
        <v>390731.25</v>
      </c>
      <c r="D5" s="383"/>
      <c r="E5" s="383"/>
      <c r="F5" s="383"/>
      <c r="G5" s="383"/>
      <c r="H5" s="383"/>
      <c r="I5" s="296"/>
      <c r="J5" s="296"/>
      <c r="K5" s="296"/>
      <c r="L5" s="296"/>
    </row>
    <row r="6" spans="2:12">
      <c r="B6" s="382"/>
      <c r="C6" s="383"/>
      <c r="D6" s="383"/>
      <c r="E6" s="383"/>
      <c r="F6" s="383"/>
      <c r="G6" s="383"/>
      <c r="H6" s="383"/>
      <c r="I6" s="296"/>
      <c r="J6" s="296"/>
      <c r="K6" s="296"/>
      <c r="L6" s="296"/>
    </row>
    <row r="7" spans="2:12">
      <c r="B7" s="382"/>
      <c r="C7" s="384">
        <f>SUM(C3:C6)</f>
        <v>1790791.15</v>
      </c>
      <c r="D7" s="383">
        <f>SUM(C7/D2)</f>
        <v>420699.40329363116</v>
      </c>
      <c r="E7" s="383"/>
      <c r="F7" s="383"/>
      <c r="G7" s="383"/>
      <c r="H7" s="383"/>
      <c r="I7" s="296"/>
      <c r="J7" s="296"/>
      <c r="K7" s="296"/>
      <c r="L7" s="296"/>
    </row>
    <row r="8" spans="2:12">
      <c r="B8" s="382"/>
      <c r="C8" s="383"/>
      <c r="D8" s="383"/>
      <c r="E8" s="383"/>
      <c r="F8" s="383"/>
      <c r="G8" s="383"/>
      <c r="H8" s="383"/>
      <c r="I8" s="296"/>
      <c r="J8" s="296"/>
      <c r="K8" s="296"/>
      <c r="L8" s="296"/>
    </row>
    <row r="9" spans="2:12">
      <c r="B9" s="382"/>
      <c r="C9" s="383"/>
      <c r="D9" s="383"/>
      <c r="E9" s="383"/>
      <c r="F9" s="383"/>
      <c r="G9" s="383"/>
      <c r="H9" s="383"/>
      <c r="I9" s="296"/>
      <c r="J9" s="296"/>
      <c r="K9" s="296"/>
      <c r="L9" s="296"/>
    </row>
    <row r="10" spans="2:12">
      <c r="B10" s="382"/>
      <c r="C10" s="382"/>
      <c r="D10" s="382"/>
      <c r="E10" s="382"/>
      <c r="F10" s="382"/>
      <c r="G10" s="382"/>
      <c r="H10" s="382"/>
      <c r="I10" s="296"/>
      <c r="J10" s="296"/>
      <c r="K10" s="296"/>
      <c r="L10" s="296"/>
    </row>
    <row r="11" spans="2:12">
      <c r="B11" s="382"/>
      <c r="C11" s="382"/>
      <c r="D11" s="382"/>
      <c r="E11" s="382"/>
      <c r="F11" s="382"/>
      <c r="G11" s="382"/>
      <c r="H11" s="382"/>
      <c r="I11" s="296"/>
      <c r="J11" s="296"/>
      <c r="K11" s="296"/>
      <c r="L11" s="296"/>
    </row>
    <row r="12" spans="2:12">
      <c r="B12" s="382"/>
      <c r="C12" s="382"/>
      <c r="D12" s="382"/>
      <c r="E12" s="382"/>
      <c r="F12" s="382"/>
      <c r="G12" s="382"/>
      <c r="H12" s="382"/>
      <c r="I12" s="296"/>
      <c r="J12" s="296"/>
      <c r="K12" s="296"/>
      <c r="L12" s="296"/>
    </row>
    <row r="13" spans="2:12"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</sheetData>
  <phoneticPr fontId="6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8"/>
  <sheetViews>
    <sheetView topLeftCell="A37" workbookViewId="0">
      <selection activeCell="I39" sqref="I39"/>
    </sheetView>
  </sheetViews>
  <sheetFormatPr defaultRowHeight="15"/>
  <cols>
    <col min="1" max="1" width="31.28515625" customWidth="1"/>
    <col min="2" max="2" width="26" customWidth="1"/>
    <col min="3" max="3" width="26.28515625" customWidth="1"/>
    <col min="4" max="4" width="18.7109375" customWidth="1"/>
    <col min="5" max="5" width="20.42578125" customWidth="1"/>
    <col min="7" max="7" width="14" customWidth="1"/>
    <col min="8" max="8" width="18" customWidth="1"/>
    <col min="9" max="9" width="28.5703125" customWidth="1"/>
    <col min="10" max="10" width="30.7109375" customWidth="1"/>
    <col min="11" max="11" width="17" customWidth="1"/>
    <col min="12" max="12" width="11.42578125" bestFit="1" customWidth="1"/>
  </cols>
  <sheetData>
    <row r="2" spans="1:5" ht="51">
      <c r="A2" s="21" t="s">
        <v>0</v>
      </c>
      <c r="B2" s="32" t="s">
        <v>82</v>
      </c>
      <c r="C2" s="32" t="s">
        <v>106</v>
      </c>
      <c r="D2" s="33" t="s">
        <v>83</v>
      </c>
      <c r="E2" s="33" t="s">
        <v>107</v>
      </c>
    </row>
    <row r="3" spans="1:5">
      <c r="A3" s="12" t="s">
        <v>16</v>
      </c>
      <c r="B3" s="1" t="s">
        <v>17</v>
      </c>
      <c r="C3" s="1" t="s">
        <v>18</v>
      </c>
      <c r="D3" s="2" t="s">
        <v>19</v>
      </c>
      <c r="E3" s="3" t="s">
        <v>20</v>
      </c>
    </row>
    <row r="4" spans="1:5" ht="76.5">
      <c r="A4" s="13" t="s">
        <v>84</v>
      </c>
      <c r="B4" s="4" t="s">
        <v>85</v>
      </c>
      <c r="C4" s="4" t="s">
        <v>86</v>
      </c>
      <c r="D4" s="5" t="s">
        <v>87</v>
      </c>
      <c r="E4" s="6" t="s">
        <v>88</v>
      </c>
    </row>
    <row r="5" spans="1:5">
      <c r="A5" s="14" t="s">
        <v>89</v>
      </c>
      <c r="B5" s="7"/>
      <c r="C5" s="7"/>
      <c r="D5" s="81">
        <f>SUM(D7+D6+D8+D9+D14+D15+D16)</f>
        <v>0</v>
      </c>
      <c r="E5" s="81">
        <f>SUM(E7+E6+E8+E9+E14+E15+E16)</f>
        <v>0</v>
      </c>
    </row>
    <row r="6" spans="1:5" ht="25.5">
      <c r="A6" s="15" t="s">
        <v>40</v>
      </c>
      <c r="B6" s="8"/>
      <c r="C6" s="8"/>
      <c r="D6" s="82"/>
      <c r="E6" s="83"/>
    </row>
    <row r="7" spans="1:5" ht="25.5">
      <c r="A7" s="15" t="s">
        <v>41</v>
      </c>
      <c r="B7" s="8"/>
      <c r="C7" s="8"/>
      <c r="D7" s="82"/>
      <c r="E7" s="83"/>
    </row>
    <row r="8" spans="1:5" ht="38.25">
      <c r="A8" s="15" t="s">
        <v>42</v>
      </c>
      <c r="B8" s="8"/>
      <c r="C8" s="8"/>
      <c r="D8" s="85"/>
      <c r="E8" s="87"/>
    </row>
    <row r="9" spans="1:5" ht="25.5">
      <c r="A9" s="15" t="s">
        <v>43</v>
      </c>
      <c r="B9" s="8"/>
      <c r="C9" s="8"/>
      <c r="D9" s="85"/>
      <c r="E9" s="85"/>
    </row>
    <row r="10" spans="1:5" ht="25.5">
      <c r="A10" s="16" t="s">
        <v>44</v>
      </c>
      <c r="B10" s="8"/>
      <c r="C10" s="8"/>
      <c r="D10" s="88"/>
      <c r="E10" s="87"/>
    </row>
    <row r="11" spans="1:5" ht="38.25">
      <c r="A11" s="17" t="s">
        <v>45</v>
      </c>
      <c r="B11" s="8"/>
      <c r="C11" s="8"/>
      <c r="D11" s="86"/>
      <c r="E11" s="87"/>
    </row>
    <row r="12" spans="1:5" ht="38.25">
      <c r="A12" s="18" t="s">
        <v>46</v>
      </c>
      <c r="B12" s="8"/>
      <c r="C12" s="8"/>
      <c r="D12" s="86"/>
      <c r="E12" s="84"/>
    </row>
    <row r="13" spans="1:5" ht="38.25">
      <c r="A13" s="19" t="s">
        <v>47</v>
      </c>
      <c r="B13" s="8"/>
      <c r="C13" s="8"/>
      <c r="D13" s="86"/>
      <c r="E13" s="84"/>
    </row>
    <row r="14" spans="1:5" ht="38.25">
      <c r="A14" s="15" t="s">
        <v>48</v>
      </c>
      <c r="B14" s="8"/>
      <c r="C14" s="8"/>
      <c r="D14" s="82"/>
      <c r="E14" s="87"/>
    </row>
    <row r="15" spans="1:5" ht="38.25">
      <c r="A15" s="15" t="s">
        <v>49</v>
      </c>
      <c r="B15" s="8"/>
      <c r="C15" s="8"/>
      <c r="D15" s="82"/>
      <c r="E15" s="83"/>
    </row>
    <row r="16" spans="1:5">
      <c r="A16" s="15" t="s">
        <v>50</v>
      </c>
      <c r="B16" s="8"/>
      <c r="C16" s="8"/>
      <c r="D16" s="82"/>
      <c r="E16" s="87"/>
    </row>
    <row r="17" spans="1:9">
      <c r="A17" s="20" t="s">
        <v>51</v>
      </c>
      <c r="B17" s="9"/>
      <c r="C17" s="9"/>
      <c r="D17" s="81">
        <f>SUM(D18+D23+D28+D29)</f>
        <v>0</v>
      </c>
      <c r="E17" s="81">
        <f>SUM(E18+E23+E28+E29)</f>
        <v>0</v>
      </c>
    </row>
    <row r="18" spans="1:9">
      <c r="A18" s="15" t="s">
        <v>52</v>
      </c>
      <c r="B18" s="8"/>
      <c r="C18" s="8"/>
      <c r="D18" s="82"/>
      <c r="E18" s="83"/>
    </row>
    <row r="19" spans="1:9" ht="25.5">
      <c r="A19" s="16" t="s">
        <v>53</v>
      </c>
      <c r="B19" s="8"/>
      <c r="C19" s="8"/>
      <c r="D19" s="82"/>
      <c r="E19" s="83"/>
    </row>
    <row r="20" spans="1:9" ht="38.25">
      <c r="A20" s="17" t="s">
        <v>54</v>
      </c>
      <c r="B20" s="8"/>
      <c r="C20" s="8"/>
      <c r="D20" s="82"/>
      <c r="E20" s="83"/>
    </row>
    <row r="21" spans="1:9" ht="25.5">
      <c r="A21" s="18" t="s">
        <v>55</v>
      </c>
      <c r="B21" s="8"/>
      <c r="C21" s="8"/>
      <c r="D21" s="82"/>
      <c r="E21" s="83"/>
    </row>
    <row r="22" spans="1:9" ht="25.5">
      <c r="A22" s="19" t="s">
        <v>56</v>
      </c>
      <c r="B22" s="8"/>
      <c r="C22" s="8"/>
      <c r="D22" s="82"/>
      <c r="E22" s="83"/>
    </row>
    <row r="23" spans="1:9" ht="25.5">
      <c r="A23" s="15" t="s">
        <v>57</v>
      </c>
      <c r="B23" s="8"/>
      <c r="C23" s="8"/>
      <c r="D23" s="82"/>
      <c r="E23" s="83"/>
    </row>
    <row r="24" spans="1:9" ht="38.25">
      <c r="A24" s="16" t="s">
        <v>58</v>
      </c>
      <c r="B24" s="8"/>
      <c r="C24" s="8"/>
      <c r="D24" s="82"/>
      <c r="E24" s="83"/>
    </row>
    <row r="25" spans="1:9" ht="51">
      <c r="A25" s="17" t="s">
        <v>59</v>
      </c>
      <c r="B25" s="8"/>
      <c r="C25" s="8"/>
      <c r="D25" s="82"/>
      <c r="E25" s="83"/>
    </row>
    <row r="26" spans="1:9" ht="38.25">
      <c r="A26" s="18" t="s">
        <v>60</v>
      </c>
      <c r="B26" s="8"/>
      <c r="C26" s="8"/>
      <c r="D26" s="82"/>
      <c r="E26" s="83"/>
    </row>
    <row r="27" spans="1:9" ht="38.25">
      <c r="A27" s="19" t="s">
        <v>61</v>
      </c>
      <c r="B27" s="8"/>
      <c r="C27" s="8"/>
      <c r="D27" s="82"/>
      <c r="E27" s="83"/>
    </row>
    <row r="28" spans="1:9" ht="25.5">
      <c r="A28" s="15" t="s">
        <v>62</v>
      </c>
      <c r="B28" s="8"/>
      <c r="C28" s="8"/>
      <c r="D28" s="82"/>
      <c r="E28" s="83"/>
    </row>
    <row r="29" spans="1:9" ht="25.5">
      <c r="A29" s="15" t="s">
        <v>63</v>
      </c>
      <c r="B29" s="8"/>
      <c r="C29" s="8"/>
      <c r="D29" s="82"/>
      <c r="E29" s="83"/>
      <c r="G29" s="386" t="s">
        <v>92</v>
      </c>
      <c r="H29" s="386"/>
      <c r="I29" s="24"/>
    </row>
    <row r="30" spans="1:9">
      <c r="A30" s="20" t="s">
        <v>64</v>
      </c>
      <c r="B30" s="9"/>
      <c r="C30" s="54">
        <f>SUM(C31+C36+C41+C42)</f>
        <v>8289394.2300000004</v>
      </c>
      <c r="D30" s="54">
        <f>SUM(D31+D36+D41+D42)</f>
        <v>46067578.200000003</v>
      </c>
      <c r="E30" s="54">
        <f>SUM(E31+E36+E41+E42)</f>
        <v>57614475.436400004</v>
      </c>
      <c r="F30" s="139"/>
      <c r="G30" s="54">
        <f>SUM(G31+G36+G41+G42)</f>
        <v>54898010.88000001</v>
      </c>
      <c r="H30" s="54">
        <f>SUM(H31+H36+H41+H42)</f>
        <v>37691316.000399999</v>
      </c>
      <c r="I30" s="24"/>
    </row>
    <row r="31" spans="1:9" ht="38.25">
      <c r="A31" s="15" t="s">
        <v>65</v>
      </c>
      <c r="B31" s="8"/>
      <c r="C31" s="8"/>
      <c r="D31" s="35">
        <f>SUM(D32+D33+D34+D35)</f>
        <v>2085994.3900000001</v>
      </c>
      <c r="E31" s="35">
        <f>SUM(E32+E33+E34+E35)</f>
        <v>30109033.666400004</v>
      </c>
      <c r="F31" s="136"/>
      <c r="G31" s="150">
        <f>SUM(G32+G33+G34+G35)</f>
        <v>2085994.3900000001</v>
      </c>
      <c r="H31" s="150">
        <f>SUM(H32+H33+H34+H35)</f>
        <v>30509610.400400002</v>
      </c>
      <c r="I31" s="24"/>
    </row>
    <row r="32" spans="1:9" ht="51">
      <c r="A32" s="16" t="s">
        <v>66</v>
      </c>
      <c r="B32" s="8"/>
      <c r="C32" s="8"/>
      <c r="D32" s="35">
        <v>0</v>
      </c>
      <c r="E32" s="35">
        <v>20232414.352500003</v>
      </c>
      <c r="G32" s="123">
        <v>0</v>
      </c>
      <c r="H32" s="123">
        <v>20538987.690000001</v>
      </c>
      <c r="I32" s="25" t="s">
        <v>2150</v>
      </c>
    </row>
    <row r="33" spans="1:12" ht="51">
      <c r="A33" s="17" t="s">
        <v>67</v>
      </c>
      <c r="B33" s="8"/>
      <c r="C33" s="8"/>
      <c r="D33" s="35">
        <v>2085994.3900000001</v>
      </c>
      <c r="E33" s="35">
        <v>0</v>
      </c>
      <c r="G33" s="150">
        <v>2085994.3900000001</v>
      </c>
      <c r="H33" s="150">
        <v>0</v>
      </c>
      <c r="I33" s="52" t="s">
        <v>2297</v>
      </c>
      <c r="J33" s="10"/>
    </row>
    <row r="34" spans="1:12" ht="51">
      <c r="A34" s="18" t="s">
        <v>68</v>
      </c>
      <c r="B34" s="8"/>
      <c r="C34" s="8"/>
      <c r="D34" s="35">
        <v>0</v>
      </c>
      <c r="E34" s="35">
        <v>3672832.37</v>
      </c>
      <c r="G34" s="123">
        <v>0</v>
      </c>
      <c r="H34" s="123">
        <v>3672832.37</v>
      </c>
      <c r="I34" s="105" t="s">
        <v>2179</v>
      </c>
    </row>
    <row r="35" spans="1:12" ht="51">
      <c r="A35" s="19" t="s">
        <v>69</v>
      </c>
      <c r="B35" s="8"/>
      <c r="C35" s="8"/>
      <c r="D35" s="35">
        <v>0</v>
      </c>
      <c r="E35" s="35">
        <v>6203786.9439000003</v>
      </c>
      <c r="G35" s="150">
        <v>0</v>
      </c>
      <c r="H35" s="150">
        <v>6297790.3404000001</v>
      </c>
      <c r="I35" s="25" t="s">
        <v>2180</v>
      </c>
      <c r="J35" s="10"/>
    </row>
    <row r="36" spans="1:12" ht="51">
      <c r="A36" s="15" t="s">
        <v>70</v>
      </c>
      <c r="B36" s="8"/>
      <c r="C36" s="8"/>
      <c r="D36" s="35">
        <f>SUM(D37+D38+D39+D40)</f>
        <v>6884459.3200000003</v>
      </c>
      <c r="E36" s="35">
        <f>SUM(E37+E38+E39+E40)</f>
        <v>0</v>
      </c>
      <c r="F36" s="136"/>
      <c r="G36" s="123">
        <f>SUM(G37+G38+G39+G40)</f>
        <v>8183230.9800000004</v>
      </c>
      <c r="H36" s="123">
        <f>SUM(H37+H38+H39+H40)</f>
        <v>0</v>
      </c>
      <c r="I36" s="24"/>
    </row>
    <row r="37" spans="1:12" ht="63.75">
      <c r="A37" s="16" t="s">
        <v>71</v>
      </c>
      <c r="B37" s="8"/>
      <c r="C37" s="8"/>
      <c r="D37" s="35">
        <v>867218.9</v>
      </c>
      <c r="E37" s="35">
        <v>0</v>
      </c>
      <c r="G37" s="150">
        <v>867218.9</v>
      </c>
      <c r="H37" s="150">
        <v>0</v>
      </c>
      <c r="I37" s="25" t="s">
        <v>2298</v>
      </c>
    </row>
    <row r="38" spans="1:12" ht="76.5">
      <c r="A38" s="17" t="s">
        <v>72</v>
      </c>
      <c r="B38" s="8"/>
      <c r="C38" s="8"/>
      <c r="D38" s="8">
        <v>3804937.26</v>
      </c>
      <c r="E38" s="35">
        <v>0</v>
      </c>
      <c r="G38" s="8">
        <v>5103708.92</v>
      </c>
      <c r="H38" s="123">
        <v>0</v>
      </c>
      <c r="I38" s="105" t="s">
        <v>2302</v>
      </c>
      <c r="J38" s="10" t="s">
        <v>2301</v>
      </c>
      <c r="K38" s="10"/>
      <c r="L38" s="10"/>
    </row>
    <row r="39" spans="1:12" ht="63.75">
      <c r="A39" s="18" t="s">
        <v>73</v>
      </c>
      <c r="B39" s="8"/>
      <c r="C39" s="8"/>
      <c r="D39" s="8">
        <v>2212303.16</v>
      </c>
      <c r="E39" s="35">
        <v>0</v>
      </c>
      <c r="G39" s="234">
        <v>2212303.16</v>
      </c>
      <c r="H39" s="150">
        <v>0</v>
      </c>
      <c r="I39" s="25" t="s">
        <v>2303</v>
      </c>
      <c r="J39" s="110"/>
    </row>
    <row r="40" spans="1:12" ht="63.75">
      <c r="A40" s="19" t="s">
        <v>74</v>
      </c>
      <c r="B40" s="8"/>
      <c r="C40" s="8"/>
      <c r="D40" s="35">
        <v>0</v>
      </c>
      <c r="E40" s="35">
        <v>0</v>
      </c>
      <c r="G40" s="123">
        <v>0</v>
      </c>
      <c r="H40" s="123">
        <v>0</v>
      </c>
      <c r="I40" s="25"/>
    </row>
    <row r="41" spans="1:12" ht="38.25">
      <c r="A41" s="15" t="s">
        <v>75</v>
      </c>
      <c r="B41" s="8"/>
      <c r="C41" s="8"/>
      <c r="D41" s="35">
        <v>0</v>
      </c>
      <c r="E41" s="35">
        <v>0</v>
      </c>
      <c r="G41" s="150">
        <v>0</v>
      </c>
      <c r="H41" s="150">
        <v>0</v>
      </c>
      <c r="I41" s="104"/>
      <c r="K41" s="10"/>
    </row>
    <row r="42" spans="1:12" ht="38.25">
      <c r="A42" s="15" t="s">
        <v>76</v>
      </c>
      <c r="B42" s="8"/>
      <c r="C42" s="35">
        <f>SUM(C43+C44+C45+C46)</f>
        <v>8289394.2300000004</v>
      </c>
      <c r="D42" s="35">
        <f>SUM(D43+D44+D45+D46)</f>
        <v>37097124.490000002</v>
      </c>
      <c r="E42" s="35">
        <f>SUM(E43+E44+E45+E46)</f>
        <v>27505441.77</v>
      </c>
      <c r="F42" s="135"/>
      <c r="G42" s="123">
        <f>SUM(G43+G44+G45+G46)</f>
        <v>44628785.510000005</v>
      </c>
      <c r="H42" s="123">
        <f>SUM(H43+H44+H45+H46)</f>
        <v>7181705.5999999996</v>
      </c>
      <c r="I42" s="24"/>
      <c r="K42" s="10"/>
    </row>
    <row r="43" spans="1:12" ht="51">
      <c r="A43" s="16" t="s">
        <v>77</v>
      </c>
      <c r="B43" s="8"/>
      <c r="C43" s="8">
        <v>8289394.2300000004</v>
      </c>
      <c r="D43" s="8">
        <v>27637624.289999999</v>
      </c>
      <c r="E43" s="79">
        <v>27505441.77</v>
      </c>
      <c r="G43" s="234">
        <v>37520078.32</v>
      </c>
      <c r="H43" s="150">
        <v>0</v>
      </c>
      <c r="I43" s="229" t="s">
        <v>2313</v>
      </c>
      <c r="J43" s="349" t="s">
        <v>2308</v>
      </c>
      <c r="K43" s="143" t="s">
        <v>2312</v>
      </c>
      <c r="L43" s="10">
        <f>SUM(G43-Tabela2[[#This Row],[KONKURSOWE (stan na ostatni dzień poprzedniego miesiąca)]])</f>
        <v>9882454.0300000012</v>
      </c>
    </row>
    <row r="44" spans="1:12" ht="63.75">
      <c r="A44" s="17" t="s">
        <v>78</v>
      </c>
      <c r="B44" s="8"/>
      <c r="C44" s="8"/>
      <c r="D44" s="35">
        <v>5306093.92</v>
      </c>
      <c r="E44" s="35">
        <v>0</v>
      </c>
      <c r="G44" s="123">
        <v>0</v>
      </c>
      <c r="H44" s="79">
        <v>7181705.5999999996</v>
      </c>
      <c r="I44" s="229" t="s">
        <v>2304</v>
      </c>
      <c r="J44" s="262"/>
    </row>
    <row r="45" spans="1:12" ht="51">
      <c r="A45" s="18" t="s">
        <v>79</v>
      </c>
      <c r="B45" s="8"/>
      <c r="C45" s="8"/>
      <c r="D45" s="35">
        <v>1749004.58</v>
      </c>
      <c r="E45" s="35">
        <v>0</v>
      </c>
      <c r="G45" s="150">
        <v>3009992.7800000003</v>
      </c>
      <c r="H45" s="150">
        <v>0</v>
      </c>
      <c r="I45" s="229" t="s">
        <v>2305</v>
      </c>
      <c r="J45" s="227">
        <v>1260988.2</v>
      </c>
      <c r="K45" s="10">
        <f>SUM(Tabela2[[#This Row],[KONKURSOWE (stan na ostatni dzień poprzedniego miesiąca)]]+J45)</f>
        <v>3009992.7800000003</v>
      </c>
    </row>
    <row r="46" spans="1:12" ht="51.75" thickBot="1">
      <c r="A46" s="22" t="s">
        <v>80</v>
      </c>
      <c r="B46" s="23"/>
      <c r="C46" s="23"/>
      <c r="D46" s="35">
        <v>2404401.7000000002</v>
      </c>
      <c r="E46" s="35">
        <v>0</v>
      </c>
      <c r="G46" s="151">
        <v>4098714.41</v>
      </c>
      <c r="H46" s="151">
        <v>0</v>
      </c>
      <c r="I46" s="229" t="s">
        <v>2306</v>
      </c>
      <c r="J46" s="228">
        <v>1694312.71</v>
      </c>
      <c r="K46" s="10">
        <f>SUM(Tabela2[[#This Row],[KONKURSOWE (stan na ostatni dzień poprzedniego miesiąca)]]+J46)</f>
        <v>4098714.41</v>
      </c>
    </row>
    <row r="47" spans="1:12">
      <c r="D47" s="10"/>
      <c r="E47" s="10"/>
    </row>
    <row r="49" spans="1:5">
      <c r="A49" s="11" t="s">
        <v>90</v>
      </c>
      <c r="C49" s="120">
        <f>SUM(C30)</f>
        <v>8289394.2300000004</v>
      </c>
      <c r="D49" s="120">
        <f>SUM(D30)</f>
        <v>46067578.200000003</v>
      </c>
      <c r="E49" s="120">
        <f>SUM(E30)</f>
        <v>57614475.436400004</v>
      </c>
    </row>
    <row r="51" spans="1:5">
      <c r="A51" s="11" t="s">
        <v>91</v>
      </c>
      <c r="D51" s="137">
        <f>SUM(D49+IP!D49)</f>
        <v>109151298.24000001</v>
      </c>
      <c r="E51" s="137">
        <f>SUM(E49+IP!E49)</f>
        <v>114606849.3039</v>
      </c>
    </row>
    <row r="53" spans="1:5">
      <c r="A53" s="11" t="s">
        <v>192</v>
      </c>
      <c r="D53" s="10">
        <f>SUM(Decyzja!E22)</f>
        <v>0</v>
      </c>
    </row>
    <row r="55" spans="1:5">
      <c r="A55" s="11" t="s">
        <v>193</v>
      </c>
      <c r="C55" s="10">
        <f>SUM(C53+C51)</f>
        <v>0</v>
      </c>
      <c r="D55" s="10">
        <f>SUM(D53+D51)</f>
        <v>109151298.24000001</v>
      </c>
      <c r="E55" s="10">
        <f>SUM(E53+E51)</f>
        <v>114606849.3039</v>
      </c>
    </row>
    <row r="58" spans="1:5">
      <c r="D58" s="10"/>
    </row>
  </sheetData>
  <mergeCells count="1">
    <mergeCell ref="G29:H29"/>
  </mergeCells>
  <phoneticPr fontId="6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49"/>
  <sheetViews>
    <sheetView topLeftCell="A13" zoomScale="96" zoomScaleNormal="96" workbookViewId="0">
      <selection activeCell="E19" sqref="E19"/>
    </sheetView>
  </sheetViews>
  <sheetFormatPr defaultRowHeight="15"/>
  <cols>
    <col min="1" max="1" width="26.140625" customWidth="1"/>
    <col min="2" max="2" width="25.5703125" customWidth="1"/>
    <col min="3" max="3" width="19.28515625" customWidth="1"/>
    <col min="4" max="5" width="25.42578125" customWidth="1"/>
    <col min="6" max="6" width="15" customWidth="1"/>
    <col min="7" max="7" width="16.7109375" customWidth="1"/>
    <col min="8" max="8" width="31.85546875" customWidth="1"/>
    <col min="9" max="9" width="24.140625" customWidth="1"/>
    <col min="10" max="10" width="17.140625" customWidth="1"/>
  </cols>
  <sheetData>
    <row r="2" spans="1:10" ht="38.25">
      <c r="A2" s="91" t="s">
        <v>0</v>
      </c>
      <c r="B2" s="32" t="s">
        <v>82</v>
      </c>
      <c r="C2" s="32" t="s">
        <v>1</v>
      </c>
      <c r="D2" s="33" t="s">
        <v>83</v>
      </c>
      <c r="E2" s="92" t="s">
        <v>2</v>
      </c>
    </row>
    <row r="3" spans="1:10">
      <c r="A3" s="12" t="s">
        <v>16</v>
      </c>
      <c r="B3" s="1" t="s">
        <v>17</v>
      </c>
      <c r="C3" s="1" t="s">
        <v>18</v>
      </c>
      <c r="D3" s="2" t="s">
        <v>19</v>
      </c>
      <c r="E3" s="28" t="s">
        <v>20</v>
      </c>
    </row>
    <row r="4" spans="1:10" ht="76.5">
      <c r="A4" s="13" t="s">
        <v>84</v>
      </c>
      <c r="B4" s="4" t="s">
        <v>85</v>
      </c>
      <c r="C4" s="4" t="s">
        <v>86</v>
      </c>
      <c r="D4" s="5" t="s">
        <v>87</v>
      </c>
      <c r="E4" s="29" t="s">
        <v>88</v>
      </c>
      <c r="F4" s="387" t="s">
        <v>92</v>
      </c>
      <c r="G4" s="387"/>
    </row>
    <row r="5" spans="1:10">
      <c r="A5" s="14" t="s">
        <v>89</v>
      </c>
      <c r="B5" s="26">
        <f t="shared" ref="B5:C5" si="0">SUM(B6+B7+B8+B9+B14+B15+B16)</f>
        <v>0</v>
      </c>
      <c r="C5" s="26">
        <f t="shared" si="0"/>
        <v>0</v>
      </c>
      <c r="D5" s="26">
        <f>SUM(D6+D7+D8+D9+D14+D15+D16)</f>
        <v>1585998.93</v>
      </c>
      <c r="E5" s="26">
        <f>SUM(E6+E7+E8+E9+E14+E15+E16)</f>
        <v>10641750</v>
      </c>
      <c r="F5" s="236">
        <f>SUM(F6+F7+F8+F9+F14+F15+F16)</f>
        <v>15133663.899999999</v>
      </c>
      <c r="G5" s="237">
        <f>SUM(G6+G7+G8+G9+G14+G15+G16)</f>
        <v>0</v>
      </c>
    </row>
    <row r="6" spans="1:10" ht="25.5">
      <c r="A6" s="15" t="s">
        <v>40</v>
      </c>
      <c r="B6" s="130"/>
      <c r="C6" s="129"/>
      <c r="D6" s="8"/>
      <c r="E6" s="107"/>
      <c r="F6" s="238"/>
      <c r="G6" s="239"/>
      <c r="H6" s="110"/>
      <c r="J6" s="143"/>
    </row>
    <row r="7" spans="1:10" ht="25.5">
      <c r="A7" s="15" t="s">
        <v>41</v>
      </c>
      <c r="B7" s="8"/>
      <c r="C7" s="128"/>
      <c r="D7" s="35">
        <v>1585998.93</v>
      </c>
      <c r="E7" s="107">
        <v>0</v>
      </c>
      <c r="F7" s="350">
        <v>2525179.5499999998</v>
      </c>
      <c r="G7" s="240"/>
      <c r="H7" s="207" t="s">
        <v>2285</v>
      </c>
      <c r="I7" s="208"/>
      <c r="J7" s="209"/>
    </row>
    <row r="8" spans="1:10" ht="38.25">
      <c r="A8" s="15" t="s">
        <v>42</v>
      </c>
      <c r="B8" s="8">
        <v>0</v>
      </c>
      <c r="C8" s="128">
        <v>0</v>
      </c>
      <c r="D8" s="123"/>
      <c r="E8" s="108"/>
      <c r="F8" s="241"/>
      <c r="G8" s="242"/>
      <c r="H8" s="209"/>
      <c r="I8" s="210"/>
      <c r="J8" s="211"/>
    </row>
    <row r="9" spans="1:10" ht="25.5" customHeight="1">
      <c r="A9" s="15" t="s">
        <v>43</v>
      </c>
      <c r="B9" s="8"/>
      <c r="C9" s="128"/>
      <c r="D9" s="141">
        <f>SUM(D10:D13)</f>
        <v>0</v>
      </c>
      <c r="E9" s="141">
        <f>SUM(E10:E13)</f>
        <v>0</v>
      </c>
      <c r="F9" s="243">
        <f>SUM(F10:F13)</f>
        <v>12608484.35</v>
      </c>
      <c r="G9" s="243">
        <f>SUM(G10:G13)</f>
        <v>0</v>
      </c>
      <c r="H9" s="225"/>
      <c r="I9" s="226"/>
      <c r="J9" s="10"/>
    </row>
    <row r="10" spans="1:10" ht="38.25">
      <c r="A10" s="16" t="s">
        <v>44</v>
      </c>
      <c r="B10" s="8"/>
      <c r="C10" s="128"/>
      <c r="D10" s="57">
        <v>0</v>
      </c>
      <c r="E10" s="108">
        <v>0</v>
      </c>
      <c r="F10" s="241">
        <v>12608484.35</v>
      </c>
      <c r="G10" s="244">
        <v>0</v>
      </c>
      <c r="H10" s="344" t="s">
        <v>2289</v>
      </c>
      <c r="I10" s="345"/>
      <c r="J10" s="10"/>
    </row>
    <row r="11" spans="1:10" ht="51">
      <c r="A11" s="17" t="s">
        <v>45</v>
      </c>
      <c r="B11" s="8"/>
      <c r="C11" s="8"/>
      <c r="D11" s="140"/>
      <c r="E11" s="108"/>
      <c r="F11" s="241"/>
      <c r="G11" s="243"/>
      <c r="J11" s="131"/>
    </row>
    <row r="12" spans="1:10" ht="38.25">
      <c r="A12" s="18" t="s">
        <v>46</v>
      </c>
      <c r="B12" s="8"/>
      <c r="C12" s="8"/>
      <c r="D12" s="140"/>
      <c r="E12" s="109"/>
      <c r="F12" s="241"/>
      <c r="G12" s="239"/>
      <c r="J12" s="10"/>
    </row>
    <row r="13" spans="1:10" ht="38.25">
      <c r="A13" s="19" t="s">
        <v>47</v>
      </c>
      <c r="B13" s="8"/>
      <c r="C13" s="8"/>
      <c r="D13" s="140"/>
      <c r="E13" s="109"/>
      <c r="F13" s="241"/>
      <c r="G13" s="239"/>
    </row>
    <row r="14" spans="1:10" ht="51">
      <c r="A14" s="15" t="s">
        <v>48</v>
      </c>
      <c r="B14" s="8"/>
      <c r="C14" s="8"/>
      <c r="D14" s="8"/>
      <c r="E14" s="108">
        <v>10641750</v>
      </c>
      <c r="F14" s="238"/>
      <c r="G14" s="242"/>
      <c r="H14" t="s">
        <v>2288</v>
      </c>
    </row>
    <row r="15" spans="1:10" ht="63.75">
      <c r="A15" s="15" t="s">
        <v>49</v>
      </c>
      <c r="B15" s="8"/>
      <c r="C15" s="8"/>
      <c r="D15" s="8"/>
      <c r="E15" s="107"/>
      <c r="F15" s="245"/>
      <c r="G15" s="240"/>
      <c r="H15" s="89"/>
    </row>
    <row r="16" spans="1:10" ht="25.5">
      <c r="A16" s="15" t="s">
        <v>50</v>
      </c>
      <c r="B16" s="8"/>
      <c r="C16" s="8"/>
      <c r="D16" s="8"/>
      <c r="E16" s="108"/>
      <c r="F16" s="238"/>
      <c r="G16" s="242"/>
      <c r="H16" s="105"/>
    </row>
    <row r="17" spans="1:25">
      <c r="A17" s="20" t="s">
        <v>51</v>
      </c>
      <c r="B17" s="26"/>
      <c r="C17" s="26"/>
      <c r="D17" s="26">
        <f>SUM(D18+D23+D28+D29)</f>
        <v>61497721.109999999</v>
      </c>
      <c r="E17" s="26">
        <f>SUM(E18+E23+E28+E29)</f>
        <v>46350623.867500007</v>
      </c>
      <c r="F17" s="26">
        <f>SUM(F18+F23+F28+F29)</f>
        <v>4863691.1399999997</v>
      </c>
      <c r="G17" s="235">
        <f>SUM(G18+G23+G28+G29)</f>
        <v>87051114.150000006</v>
      </c>
    </row>
    <row r="18" spans="1:25">
      <c r="A18" s="15" t="s">
        <v>52</v>
      </c>
      <c r="B18" s="27"/>
      <c r="C18" s="27"/>
      <c r="D18" s="142">
        <f>D19+D20+D21+D22</f>
        <v>56706627.420000002</v>
      </c>
      <c r="E18" s="142">
        <f>E19+E20+E21+E22</f>
        <v>5294220.28</v>
      </c>
      <c r="F18" s="238">
        <f>F19+F20+F21+F22</f>
        <v>0</v>
      </c>
      <c r="G18" s="239">
        <v>45372600</v>
      </c>
    </row>
    <row r="19" spans="1:25" ht="30">
      <c r="A19" s="16" t="s">
        <v>53</v>
      </c>
      <c r="B19" s="27"/>
      <c r="C19" s="27"/>
      <c r="D19" s="8">
        <v>56706627.420000002</v>
      </c>
      <c r="E19" s="107">
        <v>5294220.28</v>
      </c>
      <c r="F19" s="246">
        <v>0</v>
      </c>
      <c r="G19" s="240">
        <v>45372600</v>
      </c>
      <c r="H19" s="351" t="s">
        <v>2311</v>
      </c>
      <c r="I19" s="388" t="s">
        <v>2310</v>
      </c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</row>
    <row r="20" spans="1:25" ht="38.25">
      <c r="A20" s="17" t="s">
        <v>54</v>
      </c>
      <c r="B20" s="27"/>
      <c r="C20" s="27"/>
      <c r="D20" s="8"/>
      <c r="E20" s="107"/>
      <c r="F20" s="238"/>
      <c r="G20" s="239"/>
      <c r="H20" s="10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</row>
    <row r="21" spans="1:25" ht="25.5">
      <c r="A21" s="18" t="s">
        <v>55</v>
      </c>
      <c r="B21" s="27"/>
      <c r="C21" s="27"/>
      <c r="D21" s="8"/>
      <c r="E21" s="107"/>
      <c r="F21" s="245"/>
      <c r="G21" s="240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</row>
    <row r="22" spans="1:25" ht="25.5">
      <c r="A22" s="19" t="s">
        <v>56</v>
      </c>
      <c r="B22" s="27"/>
      <c r="C22" s="27"/>
      <c r="D22" s="8"/>
      <c r="E22" s="107"/>
      <c r="F22" s="238"/>
      <c r="G22" s="23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</row>
    <row r="23" spans="1:25" ht="25.5">
      <c r="A23" s="15" t="s">
        <v>57</v>
      </c>
      <c r="B23" s="27"/>
      <c r="C23" s="27"/>
      <c r="D23" s="8">
        <f>D24+D25+D26+D27</f>
        <v>0</v>
      </c>
      <c r="E23" s="107">
        <f>E24+E25+E26+E27</f>
        <v>23411850.000000004</v>
      </c>
      <c r="F23" s="245">
        <f>F24+F25+F26+F27</f>
        <v>0</v>
      </c>
      <c r="G23" s="240">
        <v>23766600</v>
      </c>
    </row>
    <row r="24" spans="1:25" ht="38.25">
      <c r="A24" s="16" t="s">
        <v>58</v>
      </c>
      <c r="B24" s="27"/>
      <c r="C24" s="27"/>
      <c r="D24" s="8">
        <f>[1]DZIEWIĄTKA!I13</f>
        <v>0</v>
      </c>
      <c r="E24" s="107">
        <f>[1]DZIEWIĄTKA!J13</f>
        <v>23411850.000000004</v>
      </c>
      <c r="F24" s="247">
        <v>0</v>
      </c>
      <c r="G24" s="239">
        <v>23766600</v>
      </c>
      <c r="H24" s="90" t="s">
        <v>191</v>
      </c>
    </row>
    <row r="25" spans="1:25" ht="51">
      <c r="A25" s="17" t="s">
        <v>59</v>
      </c>
      <c r="B25" s="27"/>
      <c r="C25" s="27"/>
      <c r="D25" s="8"/>
      <c r="E25" s="107"/>
      <c r="F25" s="245"/>
      <c r="G25" s="240"/>
    </row>
    <row r="26" spans="1:25" ht="38.25">
      <c r="A26" s="18" t="s">
        <v>60</v>
      </c>
      <c r="B26" s="27"/>
      <c r="C26" s="27"/>
      <c r="D26" s="8"/>
      <c r="E26" s="107"/>
      <c r="F26" s="238"/>
      <c r="G26" s="239"/>
    </row>
    <row r="27" spans="1:25" ht="38.25">
      <c r="A27" s="19" t="s">
        <v>61</v>
      </c>
      <c r="B27" s="27"/>
      <c r="C27" s="27"/>
      <c r="D27" s="8"/>
      <c r="E27" s="107"/>
      <c r="F27" s="245"/>
      <c r="G27" s="240"/>
    </row>
    <row r="28" spans="1:25" ht="25.5">
      <c r="A28" s="15" t="s">
        <v>62</v>
      </c>
      <c r="B28" s="27"/>
      <c r="C28" s="27"/>
      <c r="D28" s="8">
        <v>0</v>
      </c>
      <c r="E28" s="107">
        <v>17644553.587499999</v>
      </c>
      <c r="F28" s="238">
        <v>0</v>
      </c>
      <c r="G28" s="239">
        <v>17911914.150000002</v>
      </c>
      <c r="H28" s="90" t="s">
        <v>2182</v>
      </c>
    </row>
    <row r="29" spans="1:25" ht="25.5">
      <c r="A29" s="15" t="s">
        <v>63</v>
      </c>
      <c r="B29" s="27"/>
      <c r="C29" s="27"/>
      <c r="D29" s="343">
        <v>4791093.6900000004</v>
      </c>
      <c r="E29" s="107">
        <f>[1]DZIEWIĄTKA!J23</f>
        <v>0</v>
      </c>
      <c r="F29" s="245">
        <v>4863691.1399999997</v>
      </c>
      <c r="G29" s="240">
        <v>0</v>
      </c>
      <c r="H29" t="s">
        <v>2291</v>
      </c>
    </row>
    <row r="30" spans="1:25">
      <c r="A30" s="20" t="s">
        <v>64</v>
      </c>
      <c r="B30" s="9"/>
      <c r="C30" s="9"/>
      <c r="D30" s="9"/>
      <c r="E30" s="30"/>
    </row>
    <row r="31" spans="1:25" ht="38.25">
      <c r="A31" s="15" t="s">
        <v>65</v>
      </c>
      <c r="B31" s="8"/>
      <c r="C31" s="8"/>
      <c r="D31" s="31"/>
      <c r="E31" s="31"/>
    </row>
    <row r="32" spans="1:25" ht="51">
      <c r="A32" s="16" t="s">
        <v>66</v>
      </c>
      <c r="B32" s="8"/>
      <c r="C32" s="8"/>
      <c r="D32" s="35"/>
      <c r="E32" s="35"/>
    </row>
    <row r="33" spans="1:5" ht="63.75">
      <c r="A33" s="17" t="s">
        <v>67</v>
      </c>
      <c r="B33" s="8"/>
      <c r="C33" s="8"/>
      <c r="D33" s="35"/>
      <c r="E33" s="35"/>
    </row>
    <row r="34" spans="1:5" ht="51">
      <c r="A34" s="18" t="s">
        <v>68</v>
      </c>
      <c r="B34" s="8"/>
      <c r="C34" s="8"/>
      <c r="D34" s="35"/>
      <c r="E34" s="35"/>
    </row>
    <row r="35" spans="1:5" ht="51">
      <c r="A35" s="19" t="s">
        <v>69</v>
      </c>
      <c r="B35" s="8"/>
      <c r="C35" s="8"/>
      <c r="D35" s="35"/>
      <c r="E35" s="35"/>
    </row>
    <row r="36" spans="1:5" ht="63.75">
      <c r="A36" s="15" t="s">
        <v>70</v>
      </c>
      <c r="B36" s="8"/>
      <c r="C36" s="8"/>
      <c r="D36" s="8"/>
      <c r="E36" s="8"/>
    </row>
    <row r="37" spans="1:5" ht="76.5">
      <c r="A37" s="16" t="s">
        <v>71</v>
      </c>
      <c r="B37" s="8"/>
      <c r="C37" s="8"/>
      <c r="D37" s="35"/>
      <c r="E37" s="35"/>
    </row>
    <row r="38" spans="1:5" ht="89.25">
      <c r="A38" s="17" t="s">
        <v>72</v>
      </c>
      <c r="B38" s="8"/>
      <c r="C38" s="8"/>
      <c r="D38" s="35"/>
      <c r="E38" s="35"/>
    </row>
    <row r="39" spans="1:5" ht="76.5">
      <c r="A39" s="18" t="s">
        <v>73</v>
      </c>
      <c r="B39" s="8"/>
      <c r="C39" s="8"/>
      <c r="D39" s="35"/>
      <c r="E39" s="35"/>
    </row>
    <row r="40" spans="1:5" ht="76.5">
      <c r="A40" s="19" t="s">
        <v>74</v>
      </c>
      <c r="B40" s="8"/>
      <c r="C40" s="8"/>
      <c r="D40" s="35"/>
      <c r="E40" s="35"/>
    </row>
    <row r="41" spans="1:5" ht="38.25">
      <c r="A41" s="15" t="s">
        <v>75</v>
      </c>
      <c r="B41" s="8"/>
      <c r="C41" s="8"/>
      <c r="D41" s="8"/>
      <c r="E41" s="31"/>
    </row>
    <row r="42" spans="1:5" ht="51">
      <c r="A42" s="15" t="s">
        <v>76</v>
      </c>
      <c r="B42" s="8"/>
      <c r="C42" s="8"/>
      <c r="D42" s="8"/>
      <c r="E42" s="8"/>
    </row>
    <row r="43" spans="1:5" ht="51">
      <c r="A43" s="16" t="s">
        <v>77</v>
      </c>
      <c r="B43" s="8"/>
      <c r="C43" s="8"/>
      <c r="D43" s="35"/>
      <c r="E43" s="35"/>
    </row>
    <row r="44" spans="1:5" ht="63.75">
      <c r="A44" s="17" t="s">
        <v>78</v>
      </c>
      <c r="B44" s="8"/>
      <c r="C44" s="8"/>
      <c r="D44" s="35"/>
      <c r="E44" s="35"/>
    </row>
    <row r="45" spans="1:5" ht="63.75">
      <c r="A45" s="18" t="s">
        <v>79</v>
      </c>
      <c r="B45" s="8"/>
      <c r="C45" s="8"/>
      <c r="D45" s="35"/>
      <c r="E45" s="35"/>
    </row>
    <row r="46" spans="1:5" ht="63.75">
      <c r="A46" s="22" t="s">
        <v>80</v>
      </c>
      <c r="B46" s="23"/>
      <c r="C46" s="23"/>
      <c r="D46" s="35"/>
      <c r="E46" s="35"/>
    </row>
    <row r="49" spans="1:5">
      <c r="A49" t="s">
        <v>90</v>
      </c>
      <c r="D49" s="10">
        <f>SUM(D17+D5)</f>
        <v>63083720.039999999</v>
      </c>
      <c r="E49" s="10">
        <f>SUM(E17+E5)</f>
        <v>56992373.867500007</v>
      </c>
    </row>
  </sheetData>
  <mergeCells count="2">
    <mergeCell ref="F4:G4"/>
    <mergeCell ref="I19:Y22"/>
  </mergeCells>
  <phoneticPr fontId="61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18"/>
  <sheetViews>
    <sheetView topLeftCell="A504" workbookViewId="0">
      <selection activeCell="G518" sqref="G518"/>
    </sheetView>
  </sheetViews>
  <sheetFormatPr defaultRowHeight="15"/>
  <cols>
    <col min="1" max="1" width="5.85546875" customWidth="1"/>
    <col min="2" max="2" width="19" customWidth="1"/>
    <col min="3" max="3" width="17.85546875" customWidth="1"/>
    <col min="4" max="4" width="21.140625" customWidth="1"/>
    <col min="5" max="5" width="25" customWidth="1"/>
    <col min="6" max="6" width="14.140625" style="352" customWidth="1"/>
    <col min="7" max="7" width="14.42578125" style="352" customWidth="1"/>
    <col min="8" max="8" width="18.140625" style="301" customWidth="1"/>
    <col min="12" max="12" width="18.5703125" style="301" customWidth="1"/>
    <col min="13" max="13" width="41.85546875" style="24" customWidth="1"/>
  </cols>
  <sheetData>
    <row r="1" spans="1:13" ht="15.75" thickBot="1"/>
    <row r="2" spans="1:13" ht="15.75" thickBot="1">
      <c r="A2" s="165" t="s">
        <v>16</v>
      </c>
      <c r="B2" s="166" t="s">
        <v>17</v>
      </c>
      <c r="C2" s="166" t="s">
        <v>18</v>
      </c>
      <c r="D2" s="166" t="s">
        <v>19</v>
      </c>
      <c r="E2" s="166" t="s">
        <v>20</v>
      </c>
      <c r="F2" s="353" t="s">
        <v>21</v>
      </c>
      <c r="G2" s="354" t="s">
        <v>22</v>
      </c>
      <c r="H2" s="302" t="s">
        <v>23</v>
      </c>
      <c r="I2" s="167" t="s">
        <v>24</v>
      </c>
      <c r="J2" s="167" t="s">
        <v>25</v>
      </c>
      <c r="K2" s="167" t="s">
        <v>26</v>
      </c>
      <c r="L2" s="319" t="s">
        <v>27</v>
      </c>
      <c r="M2" s="168" t="s">
        <v>0</v>
      </c>
    </row>
    <row r="3" spans="1:13" ht="66.95" customHeight="1">
      <c r="A3" s="169" t="s">
        <v>93</v>
      </c>
      <c r="B3" s="169" t="s">
        <v>94</v>
      </c>
      <c r="C3" s="169" t="s">
        <v>95</v>
      </c>
      <c r="D3" s="169" t="s">
        <v>96</v>
      </c>
      <c r="E3" s="169" t="s">
        <v>97</v>
      </c>
      <c r="F3" s="355" t="s">
        <v>98</v>
      </c>
      <c r="G3" s="356" t="s">
        <v>99</v>
      </c>
      <c r="H3" s="302" t="s">
        <v>100</v>
      </c>
      <c r="I3" s="170" t="s">
        <v>101</v>
      </c>
      <c r="J3" s="170" t="s">
        <v>102</v>
      </c>
      <c r="K3" s="170" t="s">
        <v>103</v>
      </c>
      <c r="L3" s="320" t="s">
        <v>104</v>
      </c>
      <c r="M3" s="171"/>
    </row>
    <row r="4" spans="1:13" ht="123.95" customHeight="1" thickBot="1">
      <c r="A4" s="172"/>
      <c r="B4" s="172"/>
      <c r="C4" s="172"/>
      <c r="D4" s="172"/>
      <c r="E4" s="172"/>
      <c r="F4" s="357"/>
      <c r="G4" s="358"/>
      <c r="H4" s="303" t="s">
        <v>105</v>
      </c>
      <c r="I4" s="173"/>
      <c r="J4" s="173"/>
      <c r="K4" s="173"/>
      <c r="L4" s="321"/>
      <c r="M4" s="174" t="s">
        <v>165</v>
      </c>
    </row>
    <row r="5" spans="1:13" ht="89.25">
      <c r="A5" s="147" t="s">
        <v>196</v>
      </c>
      <c r="B5" s="175" t="s">
        <v>197</v>
      </c>
      <c r="C5" s="175" t="s">
        <v>198</v>
      </c>
      <c r="D5" s="175" t="s">
        <v>199</v>
      </c>
      <c r="E5" s="175" t="s">
        <v>200</v>
      </c>
      <c r="F5" s="304"/>
      <c r="G5" s="138"/>
      <c r="H5" s="175" t="s">
        <v>201</v>
      </c>
      <c r="I5" s="176"/>
      <c r="J5" s="176"/>
      <c r="K5" s="176"/>
      <c r="L5" s="322"/>
      <c r="M5" s="177"/>
    </row>
    <row r="6" spans="1:13" ht="127.5">
      <c r="A6" s="178" t="s">
        <v>202</v>
      </c>
      <c r="B6" s="149" t="s">
        <v>197</v>
      </c>
      <c r="C6" s="149" t="s">
        <v>203</v>
      </c>
      <c r="D6" s="149" t="s">
        <v>204</v>
      </c>
      <c r="E6" s="149" t="s">
        <v>205</v>
      </c>
      <c r="F6" s="359"/>
      <c r="G6" s="325"/>
      <c r="H6" s="149" t="s">
        <v>201</v>
      </c>
      <c r="I6" s="98"/>
      <c r="J6" s="98"/>
      <c r="K6" s="98"/>
      <c r="L6" s="323"/>
      <c r="M6" s="177"/>
    </row>
    <row r="7" spans="1:13" ht="25.5">
      <c r="A7" s="147" t="s">
        <v>206</v>
      </c>
      <c r="B7" s="175" t="s">
        <v>197</v>
      </c>
      <c r="C7" s="175" t="s">
        <v>207</v>
      </c>
      <c r="D7" s="175" t="s">
        <v>208</v>
      </c>
      <c r="E7" s="175" t="s">
        <v>209</v>
      </c>
      <c r="F7" s="304"/>
      <c r="G7" s="138"/>
      <c r="H7" s="175" t="s">
        <v>201</v>
      </c>
      <c r="I7" s="176"/>
      <c r="J7" s="176"/>
      <c r="K7" s="176"/>
      <c r="L7" s="322"/>
      <c r="M7" s="177"/>
    </row>
    <row r="8" spans="1:13" ht="89.25">
      <c r="A8" s="178" t="s">
        <v>210</v>
      </c>
      <c r="B8" s="149" t="s">
        <v>197</v>
      </c>
      <c r="C8" s="149" t="s">
        <v>211</v>
      </c>
      <c r="D8" s="149" t="s">
        <v>212</v>
      </c>
      <c r="E8" s="149" t="s">
        <v>213</v>
      </c>
      <c r="F8" s="359"/>
      <c r="G8" s="325"/>
      <c r="H8" s="149" t="s">
        <v>201</v>
      </c>
      <c r="I8" s="98"/>
      <c r="J8" s="98"/>
      <c r="K8" s="98"/>
      <c r="L8" s="323"/>
      <c r="M8" s="177"/>
    </row>
    <row r="9" spans="1:13" ht="25.5">
      <c r="A9" s="147" t="s">
        <v>214</v>
      </c>
      <c r="B9" s="175" t="s">
        <v>215</v>
      </c>
      <c r="C9" s="175" t="s">
        <v>216</v>
      </c>
      <c r="D9" s="175" t="s">
        <v>217</v>
      </c>
      <c r="E9" s="175" t="s">
        <v>218</v>
      </c>
      <c r="F9" s="304"/>
      <c r="G9" s="138"/>
      <c r="H9" s="175" t="s">
        <v>201</v>
      </c>
      <c r="I9" s="176"/>
      <c r="J9" s="176"/>
      <c r="K9" s="176"/>
      <c r="L9" s="322"/>
      <c r="M9" s="177"/>
    </row>
    <row r="10" spans="1:13" ht="38.25">
      <c r="A10" s="178" t="s">
        <v>219</v>
      </c>
      <c r="B10" s="149" t="s">
        <v>215</v>
      </c>
      <c r="C10" s="149" t="s">
        <v>220</v>
      </c>
      <c r="D10" s="149" t="s">
        <v>221</v>
      </c>
      <c r="E10" s="149" t="s">
        <v>222</v>
      </c>
      <c r="F10" s="359"/>
      <c r="G10" s="325"/>
      <c r="H10" s="149" t="s">
        <v>201</v>
      </c>
      <c r="I10" s="98"/>
      <c r="J10" s="98"/>
      <c r="K10" s="98"/>
      <c r="L10" s="323"/>
      <c r="M10" s="177"/>
    </row>
    <row r="11" spans="1:13" ht="25.5">
      <c r="A11" s="147" t="s">
        <v>223</v>
      </c>
      <c r="B11" s="175" t="s">
        <v>215</v>
      </c>
      <c r="C11" s="175" t="s">
        <v>224</v>
      </c>
      <c r="D11" s="175" t="s">
        <v>225</v>
      </c>
      <c r="E11" s="175" t="s">
        <v>226</v>
      </c>
      <c r="F11" s="304"/>
      <c r="G11" s="138"/>
      <c r="H11" s="175" t="s">
        <v>201</v>
      </c>
      <c r="I11" s="176"/>
      <c r="J11" s="176"/>
      <c r="K11" s="176"/>
      <c r="L11" s="322"/>
      <c r="M11" s="177"/>
    </row>
    <row r="12" spans="1:13" ht="38.25">
      <c r="A12" s="178" t="s">
        <v>227</v>
      </c>
      <c r="B12" s="149" t="s">
        <v>215</v>
      </c>
      <c r="C12" s="149" t="s">
        <v>228</v>
      </c>
      <c r="D12" s="149" t="s">
        <v>229</v>
      </c>
      <c r="E12" s="149" t="s">
        <v>230</v>
      </c>
      <c r="F12" s="359"/>
      <c r="G12" s="325"/>
      <c r="H12" s="149" t="s">
        <v>201</v>
      </c>
      <c r="I12" s="98"/>
      <c r="J12" s="98"/>
      <c r="K12" s="98"/>
      <c r="L12" s="323"/>
      <c r="M12" s="177"/>
    </row>
    <row r="13" spans="1:13" ht="51">
      <c r="A13" s="147" t="s">
        <v>231</v>
      </c>
      <c r="B13" s="175" t="s">
        <v>215</v>
      </c>
      <c r="C13" s="175" t="s">
        <v>232</v>
      </c>
      <c r="D13" s="175" t="s">
        <v>233</v>
      </c>
      <c r="E13" s="175" t="s">
        <v>234</v>
      </c>
      <c r="F13" s="304"/>
      <c r="G13" s="138"/>
      <c r="H13" s="175" t="s">
        <v>201</v>
      </c>
      <c r="I13" s="176"/>
      <c r="J13" s="176"/>
      <c r="K13" s="176"/>
      <c r="L13" s="322"/>
      <c r="M13" s="177"/>
    </row>
    <row r="14" spans="1:13" ht="38.25">
      <c r="A14" s="178" t="s">
        <v>235</v>
      </c>
      <c r="B14" s="149" t="s">
        <v>215</v>
      </c>
      <c r="C14" s="149" t="s">
        <v>236</v>
      </c>
      <c r="D14" s="149" t="s">
        <v>237</v>
      </c>
      <c r="E14" s="149" t="s">
        <v>238</v>
      </c>
      <c r="F14" s="359"/>
      <c r="G14" s="325"/>
      <c r="H14" s="149" t="s">
        <v>201</v>
      </c>
      <c r="I14" s="98"/>
      <c r="J14" s="98"/>
      <c r="K14" s="98"/>
      <c r="L14" s="323"/>
      <c r="M14" s="177"/>
    </row>
    <row r="15" spans="1:13" ht="89.25">
      <c r="A15" s="147" t="s">
        <v>239</v>
      </c>
      <c r="B15" s="175" t="s">
        <v>215</v>
      </c>
      <c r="C15" s="175" t="s">
        <v>240</v>
      </c>
      <c r="D15" s="175" t="s">
        <v>241</v>
      </c>
      <c r="E15" s="175" t="s">
        <v>242</v>
      </c>
      <c r="F15" s="304"/>
      <c r="G15" s="138"/>
      <c r="H15" s="175" t="s">
        <v>201</v>
      </c>
      <c r="I15" s="176"/>
      <c r="J15" s="176"/>
      <c r="K15" s="176"/>
      <c r="L15" s="322"/>
      <c r="M15" s="177"/>
    </row>
    <row r="16" spans="1:13" ht="25.5">
      <c r="A16" s="178" t="s">
        <v>243</v>
      </c>
      <c r="B16" s="149" t="s">
        <v>215</v>
      </c>
      <c r="C16" s="149" t="s">
        <v>244</v>
      </c>
      <c r="D16" s="149" t="s">
        <v>245</v>
      </c>
      <c r="E16" s="149" t="s">
        <v>246</v>
      </c>
      <c r="F16" s="359"/>
      <c r="G16" s="325"/>
      <c r="H16" s="149" t="s">
        <v>201</v>
      </c>
      <c r="I16" s="98"/>
      <c r="J16" s="98"/>
      <c r="K16" s="98"/>
      <c r="L16" s="323"/>
      <c r="M16" s="177"/>
    </row>
    <row r="17" spans="1:13" ht="38.25">
      <c r="A17" s="147" t="s">
        <v>247</v>
      </c>
      <c r="B17" s="175" t="s">
        <v>215</v>
      </c>
      <c r="C17" s="175" t="s">
        <v>248</v>
      </c>
      <c r="D17" s="175" t="s">
        <v>249</v>
      </c>
      <c r="E17" s="175" t="s">
        <v>250</v>
      </c>
      <c r="F17" s="304"/>
      <c r="G17" s="138"/>
      <c r="H17" s="175" t="s">
        <v>201</v>
      </c>
      <c r="I17" s="176"/>
      <c r="J17" s="176"/>
      <c r="K17" s="176"/>
      <c r="L17" s="322"/>
      <c r="M17" s="177"/>
    </row>
    <row r="18" spans="1:13" ht="25.5">
      <c r="A18" s="178" t="s">
        <v>251</v>
      </c>
      <c r="B18" s="149" t="s">
        <v>215</v>
      </c>
      <c r="C18" s="149" t="s">
        <v>252</v>
      </c>
      <c r="D18" s="149" t="s">
        <v>253</v>
      </c>
      <c r="E18" s="149" t="s">
        <v>254</v>
      </c>
      <c r="F18" s="359"/>
      <c r="G18" s="325"/>
      <c r="H18" s="149" t="s">
        <v>201</v>
      </c>
      <c r="I18" s="98"/>
      <c r="J18" s="98"/>
      <c r="K18" s="98"/>
      <c r="L18" s="323"/>
      <c r="M18" s="177"/>
    </row>
    <row r="19" spans="1:13" ht="63.75">
      <c r="A19" s="147" t="s">
        <v>255</v>
      </c>
      <c r="B19" s="175" t="s">
        <v>215</v>
      </c>
      <c r="C19" s="175" t="s">
        <v>256</v>
      </c>
      <c r="D19" s="175" t="s">
        <v>257</v>
      </c>
      <c r="E19" s="175" t="s">
        <v>258</v>
      </c>
      <c r="F19" s="304"/>
      <c r="G19" s="138"/>
      <c r="H19" s="175" t="s">
        <v>201</v>
      </c>
      <c r="I19" s="176"/>
      <c r="J19" s="176"/>
      <c r="K19" s="176"/>
      <c r="L19" s="322"/>
      <c r="M19" s="177"/>
    </row>
    <row r="20" spans="1:13" ht="25.5">
      <c r="A20" s="178" t="s">
        <v>259</v>
      </c>
      <c r="B20" s="149" t="s">
        <v>215</v>
      </c>
      <c r="C20" s="149" t="s">
        <v>260</v>
      </c>
      <c r="D20" s="149" t="s">
        <v>261</v>
      </c>
      <c r="E20" s="149" t="s">
        <v>262</v>
      </c>
      <c r="F20" s="359"/>
      <c r="G20" s="325"/>
      <c r="H20" s="149" t="s">
        <v>201</v>
      </c>
      <c r="I20" s="98"/>
      <c r="J20" s="98"/>
      <c r="K20" s="98"/>
      <c r="L20" s="323"/>
      <c r="M20" s="177"/>
    </row>
    <row r="21" spans="1:13" ht="51">
      <c r="A21" s="147" t="s">
        <v>263</v>
      </c>
      <c r="B21" s="175" t="s">
        <v>215</v>
      </c>
      <c r="C21" s="175" t="s">
        <v>264</v>
      </c>
      <c r="D21" s="175" t="s">
        <v>265</v>
      </c>
      <c r="E21" s="175" t="s">
        <v>266</v>
      </c>
      <c r="F21" s="304"/>
      <c r="G21" s="138"/>
      <c r="H21" s="175" t="s">
        <v>201</v>
      </c>
      <c r="I21" s="176"/>
      <c r="J21" s="176"/>
      <c r="K21" s="176"/>
      <c r="L21" s="322"/>
      <c r="M21" s="177"/>
    </row>
    <row r="22" spans="1:13" ht="102">
      <c r="A22" s="178" t="s">
        <v>267</v>
      </c>
      <c r="B22" s="149" t="s">
        <v>215</v>
      </c>
      <c r="C22" s="149" t="s">
        <v>268</v>
      </c>
      <c r="D22" s="149" t="s">
        <v>269</v>
      </c>
      <c r="E22" s="149" t="s">
        <v>270</v>
      </c>
      <c r="F22" s="359"/>
      <c r="G22" s="325"/>
      <c r="H22" s="149" t="s">
        <v>201</v>
      </c>
      <c r="I22" s="98"/>
      <c r="J22" s="98"/>
      <c r="K22" s="98"/>
      <c r="L22" s="323"/>
      <c r="M22" s="177"/>
    </row>
    <row r="23" spans="1:13" ht="63.75">
      <c r="A23" s="147" t="s">
        <v>271</v>
      </c>
      <c r="B23" s="175" t="s">
        <v>215</v>
      </c>
      <c r="C23" s="175" t="s">
        <v>272</v>
      </c>
      <c r="D23" s="175" t="s">
        <v>273</v>
      </c>
      <c r="E23" s="175" t="s">
        <v>274</v>
      </c>
      <c r="F23" s="304"/>
      <c r="G23" s="138"/>
      <c r="H23" s="175" t="s">
        <v>201</v>
      </c>
      <c r="I23" s="176"/>
      <c r="J23" s="176"/>
      <c r="K23" s="176"/>
      <c r="L23" s="322"/>
      <c r="M23" s="177"/>
    </row>
    <row r="24" spans="1:13" ht="25.5">
      <c r="A24" s="178" t="s">
        <v>275</v>
      </c>
      <c r="B24" s="149" t="s">
        <v>215</v>
      </c>
      <c r="C24" s="149" t="s">
        <v>276</v>
      </c>
      <c r="D24" s="149" t="s">
        <v>277</v>
      </c>
      <c r="E24" s="149" t="s">
        <v>278</v>
      </c>
      <c r="F24" s="359"/>
      <c r="G24" s="325"/>
      <c r="H24" s="149" t="s">
        <v>201</v>
      </c>
      <c r="I24" s="98"/>
      <c r="J24" s="98"/>
      <c r="K24" s="98"/>
      <c r="L24" s="323"/>
      <c r="M24" s="177"/>
    </row>
    <row r="25" spans="1:13" ht="25.5">
      <c r="A25" s="147" t="s">
        <v>279</v>
      </c>
      <c r="B25" s="175" t="s">
        <v>215</v>
      </c>
      <c r="C25" s="175" t="s">
        <v>280</v>
      </c>
      <c r="D25" s="175" t="s">
        <v>281</v>
      </c>
      <c r="E25" s="175" t="s">
        <v>282</v>
      </c>
      <c r="F25" s="304"/>
      <c r="G25" s="138"/>
      <c r="H25" s="175" t="s">
        <v>201</v>
      </c>
      <c r="I25" s="176"/>
      <c r="J25" s="176"/>
      <c r="K25" s="176"/>
      <c r="L25" s="322"/>
      <c r="M25" s="177"/>
    </row>
    <row r="26" spans="1:13" ht="25.5">
      <c r="A26" s="178" t="s">
        <v>283</v>
      </c>
      <c r="B26" s="149" t="s">
        <v>215</v>
      </c>
      <c r="C26" s="149" t="s">
        <v>284</v>
      </c>
      <c r="D26" s="149" t="s">
        <v>285</v>
      </c>
      <c r="E26" s="149" t="s">
        <v>286</v>
      </c>
      <c r="F26" s="359"/>
      <c r="G26" s="325"/>
      <c r="H26" s="149" t="s">
        <v>201</v>
      </c>
      <c r="I26" s="98"/>
      <c r="J26" s="98"/>
      <c r="K26" s="98"/>
      <c r="L26" s="323"/>
      <c r="M26" s="177"/>
    </row>
    <row r="27" spans="1:13" ht="89.25">
      <c r="A27" s="147" t="s">
        <v>287</v>
      </c>
      <c r="B27" s="175" t="s">
        <v>215</v>
      </c>
      <c r="C27" s="175" t="s">
        <v>288</v>
      </c>
      <c r="D27" s="175" t="s">
        <v>289</v>
      </c>
      <c r="E27" s="175" t="s">
        <v>290</v>
      </c>
      <c r="F27" s="304"/>
      <c r="G27" s="138"/>
      <c r="H27" s="175" t="s">
        <v>201</v>
      </c>
      <c r="I27" s="176"/>
      <c r="J27" s="176"/>
      <c r="K27" s="176"/>
      <c r="L27" s="322"/>
      <c r="M27" s="177"/>
    </row>
    <row r="28" spans="1:13" ht="51">
      <c r="A28" s="178" t="s">
        <v>291</v>
      </c>
      <c r="B28" s="149" t="s">
        <v>215</v>
      </c>
      <c r="C28" s="149" t="s">
        <v>292</v>
      </c>
      <c r="D28" s="149" t="s">
        <v>293</v>
      </c>
      <c r="E28" s="149" t="s">
        <v>294</v>
      </c>
      <c r="F28" s="359"/>
      <c r="G28" s="325"/>
      <c r="H28" s="149" t="s">
        <v>201</v>
      </c>
      <c r="I28" s="98"/>
      <c r="J28" s="98"/>
      <c r="K28" s="98"/>
      <c r="L28" s="323"/>
      <c r="M28" s="177"/>
    </row>
    <row r="29" spans="1:13" ht="51">
      <c r="A29" s="147" t="s">
        <v>295</v>
      </c>
      <c r="B29" s="175" t="s">
        <v>215</v>
      </c>
      <c r="C29" s="175" t="s">
        <v>296</v>
      </c>
      <c r="D29" s="175" t="s">
        <v>297</v>
      </c>
      <c r="E29" s="175" t="s">
        <v>298</v>
      </c>
      <c r="F29" s="304"/>
      <c r="G29" s="138"/>
      <c r="H29" s="175" t="s">
        <v>201</v>
      </c>
      <c r="I29" s="176"/>
      <c r="J29" s="176"/>
      <c r="K29" s="176"/>
      <c r="L29" s="322"/>
      <c r="M29" s="177"/>
    </row>
    <row r="30" spans="1:13" ht="25.5">
      <c r="A30" s="178" t="s">
        <v>299</v>
      </c>
      <c r="B30" s="149" t="s">
        <v>215</v>
      </c>
      <c r="C30" s="149" t="s">
        <v>300</v>
      </c>
      <c r="D30" s="149" t="s">
        <v>301</v>
      </c>
      <c r="E30" s="149" t="s">
        <v>302</v>
      </c>
      <c r="F30" s="359"/>
      <c r="G30" s="325"/>
      <c r="H30" s="149" t="s">
        <v>201</v>
      </c>
      <c r="I30" s="98"/>
      <c r="J30" s="98"/>
      <c r="K30" s="98"/>
      <c r="L30" s="323"/>
      <c r="M30" s="177"/>
    </row>
    <row r="31" spans="1:13" ht="114.75">
      <c r="A31" s="147" t="s">
        <v>303</v>
      </c>
      <c r="B31" s="175" t="s">
        <v>304</v>
      </c>
      <c r="C31" s="175" t="s">
        <v>305</v>
      </c>
      <c r="D31" s="175" t="s">
        <v>306</v>
      </c>
      <c r="E31" s="175" t="s">
        <v>307</v>
      </c>
      <c r="F31" s="304"/>
      <c r="G31" s="138"/>
      <c r="H31" s="175" t="s">
        <v>201</v>
      </c>
      <c r="I31" s="176"/>
      <c r="J31" s="176"/>
      <c r="K31" s="176"/>
      <c r="L31" s="322"/>
      <c r="M31" s="177"/>
    </row>
    <row r="32" spans="1:13" ht="25.5">
      <c r="A32" s="178" t="s">
        <v>308</v>
      </c>
      <c r="B32" s="149" t="s">
        <v>215</v>
      </c>
      <c r="C32" s="149" t="s">
        <v>264</v>
      </c>
      <c r="D32" s="149" t="s">
        <v>309</v>
      </c>
      <c r="E32" s="149" t="s">
        <v>310</v>
      </c>
      <c r="F32" s="359"/>
      <c r="G32" s="325"/>
      <c r="H32" s="149" t="s">
        <v>201</v>
      </c>
      <c r="I32" s="98"/>
      <c r="J32" s="98"/>
      <c r="K32" s="98"/>
      <c r="L32" s="323"/>
      <c r="M32" s="177"/>
    </row>
    <row r="33" spans="1:13" ht="25.5">
      <c r="A33" s="147" t="s">
        <v>311</v>
      </c>
      <c r="B33" s="175" t="s">
        <v>312</v>
      </c>
      <c r="C33" s="175" t="s">
        <v>313</v>
      </c>
      <c r="D33" s="175" t="s">
        <v>314</v>
      </c>
      <c r="E33" s="175" t="s">
        <v>315</v>
      </c>
      <c r="F33" s="304"/>
      <c r="G33" s="138"/>
      <c r="H33" s="175" t="s">
        <v>201</v>
      </c>
      <c r="I33" s="176"/>
      <c r="J33" s="176"/>
      <c r="K33" s="176"/>
      <c r="L33" s="322"/>
      <c r="M33" s="177"/>
    </row>
    <row r="34" spans="1:13" ht="63.75">
      <c r="A34" s="178" t="s">
        <v>316</v>
      </c>
      <c r="B34" s="149" t="s">
        <v>215</v>
      </c>
      <c r="C34" s="149" t="s">
        <v>317</v>
      </c>
      <c r="D34" s="149" t="s">
        <v>318</v>
      </c>
      <c r="E34" s="149" t="s">
        <v>319</v>
      </c>
      <c r="F34" s="359"/>
      <c r="G34" s="325"/>
      <c r="H34" s="149" t="s">
        <v>201</v>
      </c>
      <c r="I34" s="98"/>
      <c r="J34" s="98"/>
      <c r="K34" s="98"/>
      <c r="L34" s="323"/>
      <c r="M34" s="177"/>
    </row>
    <row r="35" spans="1:13" ht="25.5">
      <c r="A35" s="147" t="s">
        <v>320</v>
      </c>
      <c r="B35" s="175" t="s">
        <v>215</v>
      </c>
      <c r="C35" s="175" t="s">
        <v>321</v>
      </c>
      <c r="D35" s="175" t="s">
        <v>322</v>
      </c>
      <c r="E35" s="175" t="s">
        <v>323</v>
      </c>
      <c r="F35" s="304"/>
      <c r="G35" s="138"/>
      <c r="H35" s="175" t="s">
        <v>324</v>
      </c>
      <c r="I35" s="176"/>
      <c r="J35" s="176"/>
      <c r="K35" s="176"/>
      <c r="L35" s="322"/>
      <c r="M35" s="177"/>
    </row>
    <row r="36" spans="1:13" ht="25.5">
      <c r="A36" s="178" t="s">
        <v>325</v>
      </c>
      <c r="B36" s="149" t="s">
        <v>215</v>
      </c>
      <c r="C36" s="149" t="s">
        <v>326</v>
      </c>
      <c r="D36" s="149" t="s">
        <v>327</v>
      </c>
      <c r="E36" s="149" t="s">
        <v>328</v>
      </c>
      <c r="F36" s="359"/>
      <c r="G36" s="325"/>
      <c r="H36" s="149" t="s">
        <v>201</v>
      </c>
      <c r="I36" s="98"/>
      <c r="J36" s="98"/>
      <c r="K36" s="98"/>
      <c r="L36" s="323"/>
      <c r="M36" s="177"/>
    </row>
    <row r="37" spans="1:13" ht="38.25">
      <c r="A37" s="147" t="s">
        <v>329</v>
      </c>
      <c r="B37" s="175" t="s">
        <v>215</v>
      </c>
      <c r="C37" s="175" t="s">
        <v>330</v>
      </c>
      <c r="D37" s="175" t="s">
        <v>331</v>
      </c>
      <c r="E37" s="175" t="s">
        <v>332</v>
      </c>
      <c r="F37" s="304"/>
      <c r="G37" s="138"/>
      <c r="H37" s="175" t="s">
        <v>201</v>
      </c>
      <c r="I37" s="176"/>
      <c r="J37" s="176"/>
      <c r="K37" s="176"/>
      <c r="L37" s="322"/>
      <c r="M37" s="177"/>
    </row>
    <row r="38" spans="1:13" ht="63.75">
      <c r="A38" s="178" t="s">
        <v>333</v>
      </c>
      <c r="B38" s="149" t="s">
        <v>304</v>
      </c>
      <c r="C38" s="149" t="s">
        <v>334</v>
      </c>
      <c r="D38" s="149" t="s">
        <v>335</v>
      </c>
      <c r="E38" s="149" t="s">
        <v>336</v>
      </c>
      <c r="F38" s="359"/>
      <c r="G38" s="325"/>
      <c r="H38" s="149" t="s">
        <v>201</v>
      </c>
      <c r="I38" s="98"/>
      <c r="J38" s="98"/>
      <c r="K38" s="98"/>
      <c r="L38" s="323"/>
      <c r="M38" s="177"/>
    </row>
    <row r="39" spans="1:13" ht="63.75">
      <c r="A39" s="147" t="s">
        <v>337</v>
      </c>
      <c r="B39" s="175" t="s">
        <v>338</v>
      </c>
      <c r="C39" s="175" t="s">
        <v>339</v>
      </c>
      <c r="D39" s="175" t="s">
        <v>340</v>
      </c>
      <c r="E39" s="175" t="s">
        <v>341</v>
      </c>
      <c r="F39" s="304"/>
      <c r="G39" s="138"/>
      <c r="H39" s="175" t="s">
        <v>201</v>
      </c>
      <c r="I39" s="176"/>
      <c r="J39" s="176"/>
      <c r="K39" s="176"/>
      <c r="L39" s="322"/>
      <c r="M39" s="177"/>
    </row>
    <row r="40" spans="1:13" ht="25.5">
      <c r="A40" s="178" t="s">
        <v>342</v>
      </c>
      <c r="B40" s="149" t="s">
        <v>304</v>
      </c>
      <c r="C40" s="149" t="s">
        <v>343</v>
      </c>
      <c r="D40" s="149" t="s">
        <v>344</v>
      </c>
      <c r="E40" s="149" t="s">
        <v>345</v>
      </c>
      <c r="F40" s="359"/>
      <c r="G40" s="325"/>
      <c r="H40" s="149" t="s">
        <v>201</v>
      </c>
      <c r="I40" s="98"/>
      <c r="J40" s="98"/>
      <c r="K40" s="98"/>
      <c r="L40" s="323"/>
      <c r="M40" s="177"/>
    </row>
    <row r="41" spans="1:13" ht="25.5">
      <c r="A41" s="147" t="s">
        <v>346</v>
      </c>
      <c r="B41" s="175" t="s">
        <v>304</v>
      </c>
      <c r="C41" s="175" t="s">
        <v>347</v>
      </c>
      <c r="D41" s="175" t="s">
        <v>344</v>
      </c>
      <c r="E41" s="175" t="s">
        <v>348</v>
      </c>
      <c r="F41" s="304"/>
      <c r="G41" s="138"/>
      <c r="H41" s="175" t="s">
        <v>201</v>
      </c>
      <c r="I41" s="176"/>
      <c r="J41" s="176"/>
      <c r="K41" s="176"/>
      <c r="L41" s="322"/>
      <c r="M41" s="177"/>
    </row>
    <row r="42" spans="1:13" ht="25.5">
      <c r="A42" s="178" t="s">
        <v>349</v>
      </c>
      <c r="B42" s="149" t="s">
        <v>350</v>
      </c>
      <c r="C42" s="149" t="s">
        <v>351</v>
      </c>
      <c r="D42" s="149" t="s">
        <v>352</v>
      </c>
      <c r="E42" s="149" t="s">
        <v>353</v>
      </c>
      <c r="F42" s="359"/>
      <c r="G42" s="325"/>
      <c r="H42" s="149" t="s">
        <v>201</v>
      </c>
      <c r="I42" s="98"/>
      <c r="J42" s="98"/>
      <c r="K42" s="98"/>
      <c r="L42" s="323"/>
      <c r="M42" s="177"/>
    </row>
    <row r="43" spans="1:13" ht="102">
      <c r="A43" s="147" t="s">
        <v>354</v>
      </c>
      <c r="B43" s="175" t="s">
        <v>312</v>
      </c>
      <c r="C43" s="175" t="s">
        <v>355</v>
      </c>
      <c r="D43" s="175" t="s">
        <v>356</v>
      </c>
      <c r="E43" s="175" t="s">
        <v>357</v>
      </c>
      <c r="F43" s="304"/>
      <c r="G43" s="138"/>
      <c r="H43" s="175" t="s">
        <v>201</v>
      </c>
      <c r="I43" s="176"/>
      <c r="J43" s="176"/>
      <c r="K43" s="176"/>
      <c r="L43" s="322"/>
      <c r="M43" s="177"/>
    </row>
    <row r="44" spans="1:13" ht="63.75">
      <c r="A44" s="178" t="s">
        <v>358</v>
      </c>
      <c r="B44" s="149" t="s">
        <v>350</v>
      </c>
      <c r="C44" s="149" t="s">
        <v>359</v>
      </c>
      <c r="D44" s="149" t="s">
        <v>360</v>
      </c>
      <c r="E44" s="149" t="s">
        <v>361</v>
      </c>
      <c r="F44" s="359"/>
      <c r="G44" s="325"/>
      <c r="H44" s="149" t="s">
        <v>201</v>
      </c>
      <c r="I44" s="98"/>
      <c r="J44" s="98"/>
      <c r="K44" s="98"/>
      <c r="L44" s="323"/>
      <c r="M44" s="177"/>
    </row>
    <row r="45" spans="1:13" ht="25.5">
      <c r="A45" s="147" t="s">
        <v>362</v>
      </c>
      <c r="B45" s="175" t="s">
        <v>350</v>
      </c>
      <c r="C45" s="175" t="s">
        <v>363</v>
      </c>
      <c r="D45" s="175" t="s">
        <v>364</v>
      </c>
      <c r="E45" s="175" t="s">
        <v>365</v>
      </c>
      <c r="F45" s="304"/>
      <c r="G45" s="138"/>
      <c r="H45" s="175" t="s">
        <v>201</v>
      </c>
      <c r="I45" s="176"/>
      <c r="J45" s="176"/>
      <c r="K45" s="176"/>
      <c r="L45" s="322"/>
      <c r="M45" s="177"/>
    </row>
    <row r="46" spans="1:13" ht="38.25">
      <c r="A46" s="178" t="s">
        <v>366</v>
      </c>
      <c r="B46" s="149" t="s">
        <v>367</v>
      </c>
      <c r="C46" s="149" t="s">
        <v>368</v>
      </c>
      <c r="D46" s="149" t="s">
        <v>233</v>
      </c>
      <c r="E46" s="149" t="s">
        <v>369</v>
      </c>
      <c r="F46" s="359"/>
      <c r="G46" s="325"/>
      <c r="H46" s="149" t="s">
        <v>201</v>
      </c>
      <c r="I46" s="98"/>
      <c r="J46" s="98"/>
      <c r="K46" s="98"/>
      <c r="L46" s="323"/>
      <c r="M46" s="177"/>
    </row>
    <row r="47" spans="1:13" ht="38.25">
      <c r="A47" s="147" t="s">
        <v>370</v>
      </c>
      <c r="B47" s="175" t="s">
        <v>367</v>
      </c>
      <c r="C47" s="175" t="s">
        <v>371</v>
      </c>
      <c r="D47" s="175" t="s">
        <v>372</v>
      </c>
      <c r="E47" s="175" t="s">
        <v>373</v>
      </c>
      <c r="F47" s="304"/>
      <c r="G47" s="138"/>
      <c r="H47" s="175" t="s">
        <v>201</v>
      </c>
      <c r="I47" s="176"/>
      <c r="J47" s="176"/>
      <c r="K47" s="176"/>
      <c r="L47" s="322"/>
      <c r="M47" s="177"/>
    </row>
    <row r="48" spans="1:13" ht="51">
      <c r="A48" s="178" t="s">
        <v>374</v>
      </c>
      <c r="B48" s="149" t="s">
        <v>375</v>
      </c>
      <c r="C48" s="149" t="s">
        <v>376</v>
      </c>
      <c r="D48" s="149" t="s">
        <v>377</v>
      </c>
      <c r="E48" s="149" t="s">
        <v>378</v>
      </c>
      <c r="F48" s="359"/>
      <c r="G48" s="325"/>
      <c r="H48" s="149" t="s">
        <v>201</v>
      </c>
      <c r="I48" s="98"/>
      <c r="J48" s="98"/>
      <c r="K48" s="98"/>
      <c r="L48" s="323"/>
      <c r="M48" s="177"/>
    </row>
    <row r="49" spans="1:13" ht="25.5">
      <c r="A49" s="147" t="s">
        <v>379</v>
      </c>
      <c r="B49" s="175" t="s">
        <v>380</v>
      </c>
      <c r="C49" s="175" t="s">
        <v>381</v>
      </c>
      <c r="D49" s="175" t="s">
        <v>382</v>
      </c>
      <c r="E49" s="175" t="s">
        <v>383</v>
      </c>
      <c r="F49" s="304"/>
      <c r="G49" s="138"/>
      <c r="H49" s="175" t="s">
        <v>201</v>
      </c>
      <c r="I49" s="176"/>
      <c r="J49" s="176"/>
      <c r="K49" s="176"/>
      <c r="L49" s="322"/>
      <c r="M49" s="177"/>
    </row>
    <row r="50" spans="1:13" ht="127.5">
      <c r="A50" s="178" t="s">
        <v>384</v>
      </c>
      <c r="B50" s="149" t="s">
        <v>385</v>
      </c>
      <c r="C50" s="149" t="s">
        <v>386</v>
      </c>
      <c r="D50" s="149" t="s">
        <v>387</v>
      </c>
      <c r="E50" s="149" t="s">
        <v>388</v>
      </c>
      <c r="F50" s="359"/>
      <c r="G50" s="325"/>
      <c r="H50" s="149" t="s">
        <v>201</v>
      </c>
      <c r="I50" s="98"/>
      <c r="J50" s="98"/>
      <c r="K50" s="98"/>
      <c r="L50" s="323"/>
      <c r="M50" s="177"/>
    </row>
    <row r="51" spans="1:13" ht="25.5">
      <c r="A51" s="147" t="s">
        <v>389</v>
      </c>
      <c r="B51" s="175" t="s">
        <v>312</v>
      </c>
      <c r="C51" s="175" t="s">
        <v>390</v>
      </c>
      <c r="D51" s="175" t="s">
        <v>391</v>
      </c>
      <c r="E51" s="175" t="s">
        <v>392</v>
      </c>
      <c r="F51" s="304"/>
      <c r="G51" s="138"/>
      <c r="H51" s="175" t="s">
        <v>201</v>
      </c>
      <c r="I51" s="176"/>
      <c r="J51" s="176"/>
      <c r="K51" s="176"/>
      <c r="L51" s="322"/>
      <c r="M51" s="177"/>
    </row>
    <row r="52" spans="1:13" ht="25.5">
      <c r="A52" s="178" t="s">
        <v>393</v>
      </c>
      <c r="B52" s="149" t="s">
        <v>394</v>
      </c>
      <c r="C52" s="149" t="s">
        <v>395</v>
      </c>
      <c r="D52" s="149" t="s">
        <v>396</v>
      </c>
      <c r="E52" s="149" t="s">
        <v>397</v>
      </c>
      <c r="F52" s="359"/>
      <c r="G52" s="325"/>
      <c r="H52" s="149" t="s">
        <v>201</v>
      </c>
      <c r="I52" s="98"/>
      <c r="J52" s="98"/>
      <c r="K52" s="98"/>
      <c r="L52" s="323"/>
      <c r="M52" s="177"/>
    </row>
    <row r="53" spans="1:13" ht="51">
      <c r="A53" s="147" t="s">
        <v>398</v>
      </c>
      <c r="B53" s="175" t="s">
        <v>399</v>
      </c>
      <c r="C53" s="175" t="s">
        <v>400</v>
      </c>
      <c r="D53" s="175" t="s">
        <v>401</v>
      </c>
      <c r="E53" s="175" t="s">
        <v>402</v>
      </c>
      <c r="F53" s="304"/>
      <c r="G53" s="138"/>
      <c r="H53" s="175" t="s">
        <v>403</v>
      </c>
      <c r="I53" s="179"/>
      <c r="J53" s="179"/>
      <c r="K53" s="179"/>
      <c r="L53" s="198" t="s">
        <v>404</v>
      </c>
      <c r="M53" s="177"/>
    </row>
    <row r="54" spans="1:13" ht="38.25">
      <c r="A54" s="178" t="s">
        <v>405</v>
      </c>
      <c r="B54" s="149" t="s">
        <v>394</v>
      </c>
      <c r="C54" s="149" t="s">
        <v>406</v>
      </c>
      <c r="D54" s="149" t="s">
        <v>407</v>
      </c>
      <c r="E54" s="149" t="s">
        <v>408</v>
      </c>
      <c r="F54" s="359"/>
      <c r="G54" s="325"/>
      <c r="H54" s="149" t="s">
        <v>324</v>
      </c>
      <c r="I54" s="146"/>
      <c r="J54" s="146"/>
      <c r="K54" s="146"/>
      <c r="L54" s="323"/>
      <c r="M54" s="177"/>
    </row>
    <row r="55" spans="1:13" ht="25.5">
      <c r="A55" s="147" t="s">
        <v>409</v>
      </c>
      <c r="B55" s="175" t="s">
        <v>399</v>
      </c>
      <c r="C55" s="175" t="s">
        <v>410</v>
      </c>
      <c r="D55" s="175" t="s">
        <v>411</v>
      </c>
      <c r="E55" s="175" t="s">
        <v>412</v>
      </c>
      <c r="F55" s="304"/>
      <c r="G55" s="138"/>
      <c r="H55" s="175" t="s">
        <v>201</v>
      </c>
      <c r="I55" s="179"/>
      <c r="J55" s="179"/>
      <c r="K55" s="179"/>
      <c r="L55" s="322"/>
      <c r="M55" s="177"/>
    </row>
    <row r="56" spans="1:13" ht="25.5">
      <c r="A56" s="178" t="s">
        <v>413</v>
      </c>
      <c r="B56" s="149" t="s">
        <v>399</v>
      </c>
      <c r="C56" s="149" t="s">
        <v>414</v>
      </c>
      <c r="D56" s="149" t="s">
        <v>415</v>
      </c>
      <c r="E56" s="149" t="s">
        <v>416</v>
      </c>
      <c r="F56" s="359"/>
      <c r="G56" s="325"/>
      <c r="H56" s="149" t="s">
        <v>403</v>
      </c>
      <c r="I56" s="146"/>
      <c r="J56" s="146"/>
      <c r="K56" s="146"/>
      <c r="L56" s="324" t="s">
        <v>404</v>
      </c>
      <c r="M56" s="177"/>
    </row>
    <row r="57" spans="1:13" ht="25.5">
      <c r="A57" s="147" t="s">
        <v>417</v>
      </c>
      <c r="B57" s="175" t="s">
        <v>418</v>
      </c>
      <c r="C57" s="175" t="s">
        <v>419</v>
      </c>
      <c r="D57" s="175" t="s">
        <v>420</v>
      </c>
      <c r="E57" s="175" t="s">
        <v>421</v>
      </c>
      <c r="F57" s="304"/>
      <c r="G57" s="138"/>
      <c r="H57" s="175" t="s">
        <v>201</v>
      </c>
      <c r="I57" s="179"/>
      <c r="J57" s="179"/>
      <c r="K57" s="179"/>
      <c r="L57" s="322"/>
      <c r="M57" s="177"/>
    </row>
    <row r="58" spans="1:13" ht="25.5">
      <c r="A58" s="178" t="s">
        <v>422</v>
      </c>
      <c r="B58" s="149" t="s">
        <v>399</v>
      </c>
      <c r="C58" s="149" t="s">
        <v>423</v>
      </c>
      <c r="D58" s="149" t="s">
        <v>424</v>
      </c>
      <c r="E58" s="149" t="s">
        <v>425</v>
      </c>
      <c r="F58" s="359"/>
      <c r="G58" s="325"/>
      <c r="H58" s="149" t="s">
        <v>201</v>
      </c>
      <c r="I58" s="146"/>
      <c r="J58" s="146"/>
      <c r="K58" s="146"/>
      <c r="L58" s="323"/>
      <c r="M58" s="177"/>
    </row>
    <row r="59" spans="1:13" ht="38.25">
      <c r="A59" s="147" t="s">
        <v>426</v>
      </c>
      <c r="B59" s="175" t="s">
        <v>427</v>
      </c>
      <c r="C59" s="175" t="s">
        <v>428</v>
      </c>
      <c r="D59" s="175" t="s">
        <v>429</v>
      </c>
      <c r="E59" s="175" t="s">
        <v>430</v>
      </c>
      <c r="F59" s="304"/>
      <c r="G59" s="138"/>
      <c r="H59" s="175" t="s">
        <v>201</v>
      </c>
      <c r="I59" s="179"/>
      <c r="J59" s="179"/>
      <c r="K59" s="179"/>
      <c r="L59" s="322"/>
      <c r="M59" s="177"/>
    </row>
    <row r="60" spans="1:13" ht="25.5">
      <c r="A60" s="178" t="s">
        <v>431</v>
      </c>
      <c r="B60" s="149" t="s">
        <v>418</v>
      </c>
      <c r="C60" s="149" t="s">
        <v>432</v>
      </c>
      <c r="D60" s="149" t="s">
        <v>433</v>
      </c>
      <c r="E60" s="149" t="s">
        <v>434</v>
      </c>
      <c r="F60" s="359"/>
      <c r="G60" s="325"/>
      <c r="H60" s="149" t="s">
        <v>403</v>
      </c>
      <c r="I60" s="146"/>
      <c r="J60" s="146"/>
      <c r="K60" s="146"/>
      <c r="L60" s="324" t="s">
        <v>404</v>
      </c>
      <c r="M60" s="177"/>
    </row>
    <row r="61" spans="1:13" ht="51">
      <c r="A61" s="147" t="s">
        <v>435</v>
      </c>
      <c r="B61" s="175" t="s">
        <v>312</v>
      </c>
      <c r="C61" s="175" t="s">
        <v>436</v>
      </c>
      <c r="D61" s="175" t="s">
        <v>437</v>
      </c>
      <c r="E61" s="175" t="s">
        <v>438</v>
      </c>
      <c r="F61" s="304"/>
      <c r="G61" s="138"/>
      <c r="H61" s="175" t="s">
        <v>201</v>
      </c>
      <c r="I61" s="179"/>
      <c r="J61" s="179"/>
      <c r="K61" s="179"/>
      <c r="L61" s="322"/>
      <c r="M61" s="177"/>
    </row>
    <row r="62" spans="1:13" ht="38.25">
      <c r="A62" s="178" t="s">
        <v>439</v>
      </c>
      <c r="B62" s="149" t="s">
        <v>418</v>
      </c>
      <c r="C62" s="149" t="s">
        <v>440</v>
      </c>
      <c r="D62" s="149" t="s">
        <v>441</v>
      </c>
      <c r="E62" s="149" t="s">
        <v>442</v>
      </c>
      <c r="F62" s="359"/>
      <c r="G62" s="325"/>
      <c r="H62" s="149" t="s">
        <v>403</v>
      </c>
      <c r="I62" s="146"/>
      <c r="J62" s="146"/>
      <c r="K62" s="146"/>
      <c r="L62" s="324" t="s">
        <v>404</v>
      </c>
      <c r="M62" s="177"/>
    </row>
    <row r="63" spans="1:13" ht="38.25">
      <c r="A63" s="147" t="s">
        <v>443</v>
      </c>
      <c r="B63" s="175" t="s">
        <v>350</v>
      </c>
      <c r="C63" s="175" t="s">
        <v>444</v>
      </c>
      <c r="D63" s="175" t="s">
        <v>445</v>
      </c>
      <c r="E63" s="175" t="s">
        <v>446</v>
      </c>
      <c r="F63" s="304"/>
      <c r="G63" s="138"/>
      <c r="H63" s="175" t="s">
        <v>201</v>
      </c>
      <c r="I63" s="176"/>
      <c r="J63" s="176"/>
      <c r="K63" s="176"/>
      <c r="L63" s="322"/>
      <c r="M63" s="177"/>
    </row>
    <row r="64" spans="1:13" ht="51">
      <c r="A64" s="178" t="s">
        <v>447</v>
      </c>
      <c r="B64" s="149" t="s">
        <v>312</v>
      </c>
      <c r="C64" s="149" t="s">
        <v>448</v>
      </c>
      <c r="D64" s="149" t="s">
        <v>449</v>
      </c>
      <c r="E64" s="149" t="s">
        <v>450</v>
      </c>
      <c r="F64" s="359"/>
      <c r="G64" s="325"/>
      <c r="H64" s="149" t="s">
        <v>201</v>
      </c>
      <c r="I64" s="98"/>
      <c r="J64" s="98"/>
      <c r="K64" s="98"/>
      <c r="L64" s="323"/>
      <c r="M64" s="177"/>
    </row>
    <row r="65" spans="1:13" ht="25.5">
      <c r="A65" s="147" t="s">
        <v>451</v>
      </c>
      <c r="B65" s="175" t="s">
        <v>312</v>
      </c>
      <c r="C65" s="175" t="s">
        <v>452</v>
      </c>
      <c r="D65" s="175" t="s">
        <v>281</v>
      </c>
      <c r="E65" s="175" t="s">
        <v>453</v>
      </c>
      <c r="F65" s="304"/>
      <c r="G65" s="138"/>
      <c r="H65" s="175" t="s">
        <v>201</v>
      </c>
      <c r="I65" s="176"/>
      <c r="J65" s="176"/>
      <c r="K65" s="176"/>
      <c r="L65" s="322"/>
      <c r="M65" s="177"/>
    </row>
    <row r="66" spans="1:13" ht="102">
      <c r="A66" s="178" t="s">
        <v>454</v>
      </c>
      <c r="B66" s="149" t="s">
        <v>418</v>
      </c>
      <c r="C66" s="149" t="s">
        <v>455</v>
      </c>
      <c r="D66" s="149" t="s">
        <v>456</v>
      </c>
      <c r="E66" s="149" t="s">
        <v>457</v>
      </c>
      <c r="F66" s="359"/>
      <c r="G66" s="325"/>
      <c r="H66" s="149" t="s">
        <v>201</v>
      </c>
      <c r="I66" s="98"/>
      <c r="J66" s="98"/>
      <c r="K66" s="98"/>
      <c r="L66" s="323"/>
      <c r="M66" s="177"/>
    </row>
    <row r="67" spans="1:13" ht="25.5">
      <c r="A67" s="147" t="s">
        <v>458</v>
      </c>
      <c r="B67" s="175" t="s">
        <v>399</v>
      </c>
      <c r="C67" s="175" t="s">
        <v>459</v>
      </c>
      <c r="D67" s="175" t="s">
        <v>460</v>
      </c>
      <c r="E67" s="175" t="s">
        <v>461</v>
      </c>
      <c r="F67" s="304"/>
      <c r="G67" s="138"/>
      <c r="H67" s="175" t="s">
        <v>462</v>
      </c>
      <c r="I67" s="176"/>
      <c r="J67" s="176"/>
      <c r="K67" s="176"/>
      <c r="L67" s="322"/>
      <c r="M67" s="177"/>
    </row>
    <row r="68" spans="1:13" ht="89.25">
      <c r="A68" s="178" t="s">
        <v>463</v>
      </c>
      <c r="B68" s="149" t="s">
        <v>464</v>
      </c>
      <c r="C68" s="149" t="s">
        <v>465</v>
      </c>
      <c r="D68" s="149" t="s">
        <v>466</v>
      </c>
      <c r="E68" s="149" t="s">
        <v>467</v>
      </c>
      <c r="F68" s="359"/>
      <c r="G68" s="325"/>
      <c r="H68" s="149" t="s">
        <v>201</v>
      </c>
      <c r="I68" s="98"/>
      <c r="J68" s="98"/>
      <c r="K68" s="98"/>
      <c r="L68" s="323"/>
      <c r="M68" s="177"/>
    </row>
    <row r="69" spans="1:13" ht="25.5">
      <c r="A69" s="147" t="s">
        <v>468</v>
      </c>
      <c r="B69" s="175" t="s">
        <v>464</v>
      </c>
      <c r="C69" s="175" t="s">
        <v>469</v>
      </c>
      <c r="D69" s="175" t="s">
        <v>322</v>
      </c>
      <c r="E69" s="175" t="s">
        <v>470</v>
      </c>
      <c r="F69" s="304"/>
      <c r="G69" s="138"/>
      <c r="H69" s="175" t="s">
        <v>201</v>
      </c>
      <c r="I69" s="176"/>
      <c r="J69" s="176"/>
      <c r="K69" s="176"/>
      <c r="L69" s="322"/>
      <c r="M69" s="177"/>
    </row>
    <row r="70" spans="1:13" ht="63.75">
      <c r="A70" s="178" t="s">
        <v>471</v>
      </c>
      <c r="B70" s="149" t="s">
        <v>464</v>
      </c>
      <c r="C70" s="149" t="s">
        <v>472</v>
      </c>
      <c r="D70" s="149" t="s">
        <v>473</v>
      </c>
      <c r="E70" s="149" t="s">
        <v>474</v>
      </c>
      <c r="F70" s="359"/>
      <c r="G70" s="325"/>
      <c r="H70" s="149" t="s">
        <v>201</v>
      </c>
      <c r="I70" s="98"/>
      <c r="J70" s="98"/>
      <c r="K70" s="98"/>
      <c r="L70" s="323"/>
      <c r="M70" s="177"/>
    </row>
    <row r="71" spans="1:13" ht="25.5">
      <c r="A71" s="147" t="s">
        <v>475</v>
      </c>
      <c r="B71" s="175" t="s">
        <v>476</v>
      </c>
      <c r="C71" s="175" t="s">
        <v>477</v>
      </c>
      <c r="D71" s="175" t="s">
        <v>478</v>
      </c>
      <c r="E71" s="175" t="s">
        <v>479</v>
      </c>
      <c r="F71" s="304"/>
      <c r="G71" s="138"/>
      <c r="H71" s="175" t="s">
        <v>201</v>
      </c>
      <c r="I71" s="176"/>
      <c r="J71" s="176"/>
      <c r="K71" s="176"/>
      <c r="L71" s="322"/>
      <c r="M71" s="177"/>
    </row>
    <row r="72" spans="1:13" ht="25.5">
      <c r="A72" s="178" t="s">
        <v>480</v>
      </c>
      <c r="B72" s="149" t="s">
        <v>312</v>
      </c>
      <c r="C72" s="149" t="s">
        <v>481</v>
      </c>
      <c r="D72" s="149" t="s">
        <v>482</v>
      </c>
      <c r="E72" s="149" t="s">
        <v>483</v>
      </c>
      <c r="F72" s="359"/>
      <c r="G72" s="325"/>
      <c r="H72" s="149" t="s">
        <v>201</v>
      </c>
      <c r="I72" s="98"/>
      <c r="J72" s="98"/>
      <c r="K72" s="98"/>
      <c r="L72" s="323"/>
      <c r="M72" s="177"/>
    </row>
    <row r="73" spans="1:13" ht="25.5">
      <c r="A73" s="147" t="s">
        <v>484</v>
      </c>
      <c r="B73" s="175" t="s">
        <v>312</v>
      </c>
      <c r="C73" s="175" t="s">
        <v>485</v>
      </c>
      <c r="D73" s="175" t="s">
        <v>482</v>
      </c>
      <c r="E73" s="175" t="s">
        <v>486</v>
      </c>
      <c r="F73" s="304"/>
      <c r="G73" s="138"/>
      <c r="H73" s="175" t="s">
        <v>201</v>
      </c>
      <c r="I73" s="176"/>
      <c r="J73" s="176"/>
      <c r="K73" s="176"/>
      <c r="L73" s="322"/>
      <c r="M73" s="177"/>
    </row>
    <row r="74" spans="1:13" ht="25.5">
      <c r="A74" s="178" t="s">
        <v>487</v>
      </c>
      <c r="B74" s="149" t="s">
        <v>488</v>
      </c>
      <c r="C74" s="149" t="s">
        <v>489</v>
      </c>
      <c r="D74" s="149" t="s">
        <v>490</v>
      </c>
      <c r="E74" s="149" t="s">
        <v>491</v>
      </c>
      <c r="F74" s="359"/>
      <c r="G74" s="325"/>
      <c r="H74" s="149" t="s">
        <v>201</v>
      </c>
      <c r="I74" s="98"/>
      <c r="J74" s="98"/>
      <c r="K74" s="98"/>
      <c r="L74" s="323"/>
      <c r="M74" s="177"/>
    </row>
    <row r="75" spans="1:13" ht="51">
      <c r="A75" s="147" t="s">
        <v>492</v>
      </c>
      <c r="B75" s="175" t="s">
        <v>418</v>
      </c>
      <c r="C75" s="175" t="s">
        <v>493</v>
      </c>
      <c r="D75" s="175" t="s">
        <v>494</v>
      </c>
      <c r="E75" s="175" t="s">
        <v>298</v>
      </c>
      <c r="F75" s="304"/>
      <c r="G75" s="138"/>
      <c r="H75" s="175" t="s">
        <v>201</v>
      </c>
      <c r="I75" s="176"/>
      <c r="J75" s="176"/>
      <c r="K75" s="176"/>
      <c r="L75" s="322"/>
      <c r="M75" s="177"/>
    </row>
    <row r="76" spans="1:13" ht="51">
      <c r="A76" s="178" t="s">
        <v>495</v>
      </c>
      <c r="B76" s="149" t="s">
        <v>496</v>
      </c>
      <c r="C76" s="149" t="s">
        <v>497</v>
      </c>
      <c r="D76" s="149" t="s">
        <v>498</v>
      </c>
      <c r="E76" s="149" t="s">
        <v>499</v>
      </c>
      <c r="F76" s="359"/>
      <c r="G76" s="325"/>
      <c r="H76" s="149" t="s">
        <v>201</v>
      </c>
      <c r="I76" s="98"/>
      <c r="J76" s="98"/>
      <c r="K76" s="98"/>
      <c r="L76" s="323"/>
      <c r="M76" s="177"/>
    </row>
    <row r="77" spans="1:13" ht="25.5">
      <c r="A77" s="147" t="s">
        <v>500</v>
      </c>
      <c r="B77" s="175" t="s">
        <v>418</v>
      </c>
      <c r="C77" s="175" t="s">
        <v>501</v>
      </c>
      <c r="D77" s="175" t="s">
        <v>396</v>
      </c>
      <c r="E77" s="175" t="s">
        <v>502</v>
      </c>
      <c r="F77" s="304"/>
      <c r="G77" s="138"/>
      <c r="H77" s="175" t="s">
        <v>403</v>
      </c>
      <c r="I77" s="176"/>
      <c r="J77" s="176"/>
      <c r="K77" s="176"/>
      <c r="L77" s="127" t="s">
        <v>503</v>
      </c>
      <c r="M77" s="177"/>
    </row>
    <row r="78" spans="1:13" ht="38.25">
      <c r="A78" s="178" t="s">
        <v>504</v>
      </c>
      <c r="B78" s="149" t="s">
        <v>505</v>
      </c>
      <c r="C78" s="149" t="s">
        <v>506</v>
      </c>
      <c r="D78" s="149" t="s">
        <v>507</v>
      </c>
      <c r="E78" s="149" t="s">
        <v>508</v>
      </c>
      <c r="F78" s="359"/>
      <c r="G78" s="325"/>
      <c r="H78" s="149" t="s">
        <v>201</v>
      </c>
      <c r="I78" s="98"/>
      <c r="J78" s="98"/>
      <c r="K78" s="98"/>
      <c r="L78" s="323"/>
      <c r="M78" s="177"/>
    </row>
    <row r="79" spans="1:13" ht="51">
      <c r="A79" s="147" t="s">
        <v>509</v>
      </c>
      <c r="B79" s="175" t="s">
        <v>505</v>
      </c>
      <c r="C79" s="175" t="s">
        <v>510</v>
      </c>
      <c r="D79" s="175" t="s">
        <v>511</v>
      </c>
      <c r="E79" s="175" t="s">
        <v>512</v>
      </c>
      <c r="F79" s="304"/>
      <c r="G79" s="138"/>
      <c r="H79" s="175" t="s">
        <v>201</v>
      </c>
      <c r="I79" s="176"/>
      <c r="J79" s="176"/>
      <c r="K79" s="176"/>
      <c r="L79" s="322"/>
      <c r="M79" s="177"/>
    </row>
    <row r="80" spans="1:13" ht="38.25">
      <c r="A80" s="178" t="s">
        <v>513</v>
      </c>
      <c r="B80" s="149" t="s">
        <v>367</v>
      </c>
      <c r="C80" s="149" t="s">
        <v>514</v>
      </c>
      <c r="D80" s="149" t="s">
        <v>515</v>
      </c>
      <c r="E80" s="149" t="s">
        <v>516</v>
      </c>
      <c r="F80" s="359"/>
      <c r="G80" s="325"/>
      <c r="H80" s="149" t="s">
        <v>201</v>
      </c>
      <c r="I80" s="98"/>
      <c r="J80" s="98"/>
      <c r="K80" s="98"/>
      <c r="L80" s="323"/>
      <c r="M80" s="177"/>
    </row>
    <row r="81" spans="1:13" ht="25.5">
      <c r="A81" s="147" t="s">
        <v>517</v>
      </c>
      <c r="B81" s="175" t="s">
        <v>488</v>
      </c>
      <c r="C81" s="175" t="s">
        <v>518</v>
      </c>
      <c r="D81" s="175" t="s">
        <v>519</v>
      </c>
      <c r="E81" s="175" t="s">
        <v>520</v>
      </c>
      <c r="F81" s="304"/>
      <c r="G81" s="138"/>
      <c r="H81" s="175" t="s">
        <v>201</v>
      </c>
      <c r="I81" s="176"/>
      <c r="J81" s="176"/>
      <c r="K81" s="176"/>
      <c r="L81" s="322"/>
      <c r="M81" s="177"/>
    </row>
    <row r="82" spans="1:13" ht="114.75">
      <c r="A82" s="178" t="s">
        <v>521</v>
      </c>
      <c r="B82" s="149" t="s">
        <v>418</v>
      </c>
      <c r="C82" s="149" t="s">
        <v>522</v>
      </c>
      <c r="D82" s="149" t="s">
        <v>523</v>
      </c>
      <c r="E82" s="149" t="s">
        <v>524</v>
      </c>
      <c r="F82" s="359"/>
      <c r="G82" s="325"/>
      <c r="H82" s="149" t="s">
        <v>324</v>
      </c>
      <c r="I82" s="98"/>
      <c r="J82" s="98"/>
      <c r="K82" s="98"/>
      <c r="L82" s="323"/>
      <c r="M82" s="177"/>
    </row>
    <row r="83" spans="1:13" ht="25.5">
      <c r="A83" s="147" t="s">
        <v>525</v>
      </c>
      <c r="B83" s="175" t="s">
        <v>418</v>
      </c>
      <c r="C83" s="175" t="s">
        <v>526</v>
      </c>
      <c r="D83" s="175" t="s">
        <v>527</v>
      </c>
      <c r="E83" s="175" t="s">
        <v>528</v>
      </c>
      <c r="F83" s="304"/>
      <c r="G83" s="138"/>
      <c r="H83" s="175" t="s">
        <v>403</v>
      </c>
      <c r="I83" s="176"/>
      <c r="J83" s="176"/>
      <c r="K83" s="176"/>
      <c r="L83" s="127" t="s">
        <v>529</v>
      </c>
      <c r="M83" s="177"/>
    </row>
    <row r="84" spans="1:13" ht="51.75">
      <c r="A84" s="178" t="s">
        <v>530</v>
      </c>
      <c r="B84" s="149" t="s">
        <v>496</v>
      </c>
      <c r="C84" s="149" t="s">
        <v>531</v>
      </c>
      <c r="D84" s="149" t="s">
        <v>532</v>
      </c>
      <c r="E84" s="149" t="s">
        <v>533</v>
      </c>
      <c r="F84" s="359"/>
      <c r="G84" s="325"/>
      <c r="H84" s="149" t="s">
        <v>534</v>
      </c>
      <c r="I84" s="98"/>
      <c r="J84" s="98"/>
      <c r="K84" s="98"/>
      <c r="L84" s="324" t="s">
        <v>535</v>
      </c>
      <c r="M84" s="177"/>
    </row>
    <row r="85" spans="1:13" ht="51">
      <c r="A85" s="147" t="s">
        <v>536</v>
      </c>
      <c r="B85" s="175" t="s">
        <v>505</v>
      </c>
      <c r="C85" s="175" t="s">
        <v>537</v>
      </c>
      <c r="D85" s="175" t="s">
        <v>538</v>
      </c>
      <c r="E85" s="175" t="s">
        <v>539</v>
      </c>
      <c r="F85" s="304"/>
      <c r="G85" s="138"/>
      <c r="H85" s="175" t="s">
        <v>201</v>
      </c>
      <c r="I85" s="176"/>
      <c r="J85" s="176"/>
      <c r="K85" s="176"/>
      <c r="L85" s="322"/>
      <c r="M85" s="177"/>
    </row>
    <row r="86" spans="1:13" ht="25.5">
      <c r="A86" s="178" t="s">
        <v>540</v>
      </c>
      <c r="B86" s="149" t="s">
        <v>418</v>
      </c>
      <c r="C86" s="149" t="s">
        <v>541</v>
      </c>
      <c r="D86" s="149" t="s">
        <v>542</v>
      </c>
      <c r="E86" s="149" t="s">
        <v>543</v>
      </c>
      <c r="F86" s="359"/>
      <c r="G86" s="325"/>
      <c r="H86" s="149" t="s">
        <v>201</v>
      </c>
      <c r="I86" s="98"/>
      <c r="J86" s="98"/>
      <c r="K86" s="98"/>
      <c r="L86" s="323"/>
      <c r="M86" s="177"/>
    </row>
    <row r="87" spans="1:13" ht="51">
      <c r="A87" s="147" t="s">
        <v>544</v>
      </c>
      <c r="B87" s="175" t="s">
        <v>505</v>
      </c>
      <c r="C87" s="175" t="s">
        <v>545</v>
      </c>
      <c r="D87" s="175" t="s">
        <v>546</v>
      </c>
      <c r="E87" s="175" t="s">
        <v>547</v>
      </c>
      <c r="F87" s="304"/>
      <c r="G87" s="138"/>
      <c r="H87" s="175" t="s">
        <v>201</v>
      </c>
      <c r="I87" s="176"/>
      <c r="J87" s="176"/>
      <c r="K87" s="176"/>
      <c r="L87" s="322"/>
      <c r="M87" s="177"/>
    </row>
    <row r="88" spans="1:13" ht="38.25">
      <c r="A88" s="178" t="s">
        <v>548</v>
      </c>
      <c r="B88" s="149" t="s">
        <v>367</v>
      </c>
      <c r="C88" s="149" t="s">
        <v>549</v>
      </c>
      <c r="D88" s="149" t="s">
        <v>550</v>
      </c>
      <c r="E88" s="149" t="s">
        <v>551</v>
      </c>
      <c r="F88" s="359"/>
      <c r="G88" s="325"/>
      <c r="H88" s="149" t="s">
        <v>201</v>
      </c>
      <c r="I88" s="98"/>
      <c r="J88" s="98"/>
      <c r="K88" s="98"/>
      <c r="L88" s="323"/>
      <c r="M88" s="177"/>
    </row>
    <row r="89" spans="1:13" ht="51">
      <c r="A89" s="147" t="s">
        <v>552</v>
      </c>
      <c r="B89" s="175" t="s">
        <v>215</v>
      </c>
      <c r="C89" s="175" t="s">
        <v>553</v>
      </c>
      <c r="D89" s="175" t="s">
        <v>554</v>
      </c>
      <c r="E89" s="175" t="s">
        <v>555</v>
      </c>
      <c r="F89" s="304"/>
      <c r="G89" s="138"/>
      <c r="H89" s="175" t="s">
        <v>201</v>
      </c>
      <c r="I89" s="176"/>
      <c r="J89" s="176"/>
      <c r="K89" s="176"/>
      <c r="L89" s="322"/>
      <c r="M89" s="177"/>
    </row>
    <row r="90" spans="1:13" ht="38.25">
      <c r="A90" s="178" t="s">
        <v>556</v>
      </c>
      <c r="B90" s="149" t="s">
        <v>496</v>
      </c>
      <c r="C90" s="149" t="s">
        <v>557</v>
      </c>
      <c r="D90" s="149" t="s">
        <v>558</v>
      </c>
      <c r="E90" s="149" t="s">
        <v>559</v>
      </c>
      <c r="F90" s="359"/>
      <c r="G90" s="325"/>
      <c r="H90" s="149" t="s">
        <v>403</v>
      </c>
      <c r="I90" s="98"/>
      <c r="J90" s="98"/>
      <c r="K90" s="98"/>
      <c r="L90" s="324" t="s">
        <v>560</v>
      </c>
      <c r="M90" s="177"/>
    </row>
    <row r="91" spans="1:13" ht="51">
      <c r="A91" s="147" t="s">
        <v>561</v>
      </c>
      <c r="B91" s="175" t="s">
        <v>367</v>
      </c>
      <c r="C91" s="175" t="s">
        <v>562</v>
      </c>
      <c r="D91" s="175" t="s">
        <v>563</v>
      </c>
      <c r="E91" s="175" t="s">
        <v>564</v>
      </c>
      <c r="F91" s="304"/>
      <c r="G91" s="138"/>
      <c r="H91" s="175" t="s">
        <v>201</v>
      </c>
      <c r="I91" s="176"/>
      <c r="J91" s="176"/>
      <c r="K91" s="176"/>
      <c r="L91" s="322"/>
      <c r="M91" s="177"/>
    </row>
    <row r="92" spans="1:13" ht="38.25">
      <c r="A92" s="178" t="s">
        <v>565</v>
      </c>
      <c r="B92" s="149" t="s">
        <v>215</v>
      </c>
      <c r="C92" s="149" t="s">
        <v>566</v>
      </c>
      <c r="D92" s="149" t="s">
        <v>567</v>
      </c>
      <c r="E92" s="149" t="s">
        <v>568</v>
      </c>
      <c r="F92" s="359"/>
      <c r="G92" s="325"/>
      <c r="H92" s="149" t="s">
        <v>201</v>
      </c>
      <c r="I92" s="98"/>
      <c r="J92" s="98"/>
      <c r="K92" s="98"/>
      <c r="L92" s="323"/>
      <c r="M92" s="177"/>
    </row>
    <row r="93" spans="1:13" ht="89.25">
      <c r="A93" s="147" t="s">
        <v>569</v>
      </c>
      <c r="B93" s="175" t="s">
        <v>215</v>
      </c>
      <c r="C93" s="175" t="s">
        <v>570</v>
      </c>
      <c r="D93" s="175" t="s">
        <v>571</v>
      </c>
      <c r="E93" s="175" t="s">
        <v>572</v>
      </c>
      <c r="F93" s="304"/>
      <c r="G93" s="138"/>
      <c r="H93" s="175" t="s">
        <v>201</v>
      </c>
      <c r="I93" s="176"/>
      <c r="J93" s="176"/>
      <c r="K93" s="176"/>
      <c r="L93" s="322"/>
      <c r="M93" s="177"/>
    </row>
    <row r="94" spans="1:13" ht="25.5">
      <c r="A94" s="178" t="s">
        <v>573</v>
      </c>
      <c r="B94" s="149" t="s">
        <v>418</v>
      </c>
      <c r="C94" s="149" t="s">
        <v>574</v>
      </c>
      <c r="D94" s="149" t="s">
        <v>575</v>
      </c>
      <c r="E94" s="149" t="s">
        <v>576</v>
      </c>
      <c r="F94" s="359"/>
      <c r="G94" s="325"/>
      <c r="H94" s="149" t="s">
        <v>403</v>
      </c>
      <c r="I94" s="98"/>
      <c r="J94" s="98"/>
      <c r="K94" s="98"/>
      <c r="L94" s="94" t="s">
        <v>529</v>
      </c>
      <c r="M94" s="177"/>
    </row>
    <row r="95" spans="1:13" ht="51">
      <c r="A95" s="147" t="s">
        <v>577</v>
      </c>
      <c r="B95" s="175" t="s">
        <v>505</v>
      </c>
      <c r="C95" s="175" t="s">
        <v>578</v>
      </c>
      <c r="D95" s="175" t="s">
        <v>579</v>
      </c>
      <c r="E95" s="175" t="s">
        <v>580</v>
      </c>
      <c r="F95" s="304"/>
      <c r="G95" s="138"/>
      <c r="H95" s="175" t="s">
        <v>201</v>
      </c>
      <c r="I95" s="176"/>
      <c r="J95" s="176"/>
      <c r="K95" s="176"/>
      <c r="L95" s="322"/>
      <c r="M95" s="177"/>
    </row>
    <row r="96" spans="1:13" ht="51">
      <c r="A96" s="178" t="s">
        <v>581</v>
      </c>
      <c r="B96" s="149" t="s">
        <v>367</v>
      </c>
      <c r="C96" s="149" t="s">
        <v>582</v>
      </c>
      <c r="D96" s="149" t="s">
        <v>583</v>
      </c>
      <c r="E96" s="149" t="s">
        <v>584</v>
      </c>
      <c r="F96" s="359"/>
      <c r="G96" s="325"/>
      <c r="H96" s="149" t="s">
        <v>403</v>
      </c>
      <c r="I96" s="98"/>
      <c r="J96" s="98"/>
      <c r="K96" s="98"/>
      <c r="L96" s="324" t="s">
        <v>404</v>
      </c>
      <c r="M96" s="177"/>
    </row>
    <row r="97" spans="1:13" ht="25.5">
      <c r="A97" s="147" t="s">
        <v>585</v>
      </c>
      <c r="B97" s="175" t="s">
        <v>215</v>
      </c>
      <c r="C97" s="175" t="s">
        <v>586</v>
      </c>
      <c r="D97" s="175" t="s">
        <v>587</v>
      </c>
      <c r="E97" s="175" t="s">
        <v>588</v>
      </c>
      <c r="F97" s="304"/>
      <c r="G97" s="138"/>
      <c r="H97" s="175" t="s">
        <v>403</v>
      </c>
      <c r="I97" s="176"/>
      <c r="J97" s="176"/>
      <c r="K97" s="176"/>
      <c r="L97" s="198" t="s">
        <v>404</v>
      </c>
      <c r="M97" s="177"/>
    </row>
    <row r="98" spans="1:13" ht="38.25">
      <c r="A98" s="178" t="s">
        <v>589</v>
      </c>
      <c r="B98" s="149" t="s">
        <v>304</v>
      </c>
      <c r="C98" s="149" t="s">
        <v>347</v>
      </c>
      <c r="D98" s="149" t="s">
        <v>590</v>
      </c>
      <c r="E98" s="149" t="s">
        <v>591</v>
      </c>
      <c r="F98" s="359"/>
      <c r="G98" s="325"/>
      <c r="H98" s="149" t="s">
        <v>201</v>
      </c>
      <c r="I98" s="98"/>
      <c r="J98" s="98"/>
      <c r="K98" s="98"/>
      <c r="L98" s="323"/>
      <c r="M98" s="177"/>
    </row>
    <row r="99" spans="1:13" ht="25.5">
      <c r="A99" s="147" t="s">
        <v>592</v>
      </c>
      <c r="B99" s="175" t="s">
        <v>304</v>
      </c>
      <c r="C99" s="175" t="s">
        <v>593</v>
      </c>
      <c r="D99" s="175" t="s">
        <v>594</v>
      </c>
      <c r="E99" s="175" t="s">
        <v>595</v>
      </c>
      <c r="F99" s="304"/>
      <c r="G99" s="138"/>
      <c r="H99" s="175" t="s">
        <v>201</v>
      </c>
      <c r="I99" s="176"/>
      <c r="J99" s="176"/>
      <c r="K99" s="176"/>
      <c r="L99" s="322"/>
      <c r="M99" s="177"/>
    </row>
    <row r="100" spans="1:13" ht="25.5">
      <c r="A100" s="178" t="s">
        <v>596</v>
      </c>
      <c r="B100" s="149" t="s">
        <v>304</v>
      </c>
      <c r="C100" s="149" t="s">
        <v>597</v>
      </c>
      <c r="D100" s="149" t="s">
        <v>594</v>
      </c>
      <c r="E100" s="149" t="s">
        <v>598</v>
      </c>
      <c r="F100" s="359"/>
      <c r="G100" s="325"/>
      <c r="H100" s="149" t="s">
        <v>201</v>
      </c>
      <c r="I100" s="98"/>
      <c r="J100" s="98"/>
      <c r="K100" s="98"/>
      <c r="L100" s="323"/>
      <c r="M100" s="177"/>
    </row>
    <row r="101" spans="1:13" ht="38.25">
      <c r="A101" s="147" t="s">
        <v>599</v>
      </c>
      <c r="B101" s="175" t="s">
        <v>215</v>
      </c>
      <c r="C101" s="175" t="s">
        <v>600</v>
      </c>
      <c r="D101" s="175" t="s">
        <v>601</v>
      </c>
      <c r="E101" s="175" t="s">
        <v>602</v>
      </c>
      <c r="F101" s="304"/>
      <c r="G101" s="138"/>
      <c r="H101" s="175" t="s">
        <v>201</v>
      </c>
      <c r="I101" s="176"/>
      <c r="J101" s="176"/>
      <c r="K101" s="176"/>
      <c r="L101" s="322"/>
      <c r="M101" s="177"/>
    </row>
    <row r="102" spans="1:13" ht="38.25">
      <c r="A102" s="178" t="s">
        <v>603</v>
      </c>
      <c r="B102" s="149" t="s">
        <v>304</v>
      </c>
      <c r="C102" s="149" t="s">
        <v>604</v>
      </c>
      <c r="D102" s="149" t="s">
        <v>605</v>
      </c>
      <c r="E102" s="149" t="s">
        <v>606</v>
      </c>
      <c r="F102" s="359"/>
      <c r="G102" s="325"/>
      <c r="H102" s="149" t="s">
        <v>201</v>
      </c>
      <c r="I102" s="98"/>
      <c r="J102" s="98"/>
      <c r="K102" s="98"/>
      <c r="L102" s="323"/>
      <c r="M102" s="177"/>
    </row>
    <row r="103" spans="1:13" ht="25.5">
      <c r="A103" s="147" t="s">
        <v>607</v>
      </c>
      <c r="B103" s="175" t="s">
        <v>608</v>
      </c>
      <c r="C103" s="175" t="s">
        <v>609</v>
      </c>
      <c r="D103" s="175" t="s">
        <v>610</v>
      </c>
      <c r="E103" s="175" t="s">
        <v>611</v>
      </c>
      <c r="F103" s="304"/>
      <c r="G103" s="138"/>
      <c r="H103" s="175" t="s">
        <v>201</v>
      </c>
      <c r="I103" s="176"/>
      <c r="J103" s="176"/>
      <c r="K103" s="176"/>
      <c r="L103" s="322"/>
      <c r="M103" s="177"/>
    </row>
    <row r="104" spans="1:13" ht="38.25">
      <c r="A104" s="178" t="s">
        <v>612</v>
      </c>
      <c r="B104" s="149" t="s">
        <v>304</v>
      </c>
      <c r="C104" s="149" t="s">
        <v>613</v>
      </c>
      <c r="D104" s="149" t="s">
        <v>614</v>
      </c>
      <c r="E104" s="149" t="s">
        <v>615</v>
      </c>
      <c r="F104" s="359"/>
      <c r="G104" s="325"/>
      <c r="H104" s="149" t="s">
        <v>201</v>
      </c>
      <c r="I104" s="98"/>
      <c r="J104" s="98"/>
      <c r="K104" s="98"/>
      <c r="L104" s="323"/>
      <c r="M104" s="177"/>
    </row>
    <row r="105" spans="1:13" ht="38.25">
      <c r="A105" s="147" t="s">
        <v>616</v>
      </c>
      <c r="B105" s="175" t="s">
        <v>617</v>
      </c>
      <c r="C105" s="175" t="s">
        <v>618</v>
      </c>
      <c r="D105" s="175" t="s">
        <v>619</v>
      </c>
      <c r="E105" s="175" t="s">
        <v>620</v>
      </c>
      <c r="F105" s="304"/>
      <c r="G105" s="138"/>
      <c r="H105" s="175" t="s">
        <v>201</v>
      </c>
      <c r="I105" s="176"/>
      <c r="J105" s="176"/>
      <c r="K105" s="176"/>
      <c r="L105" s="322"/>
      <c r="M105" s="177"/>
    </row>
    <row r="106" spans="1:13" ht="25.5">
      <c r="A106" s="178" t="s">
        <v>621</v>
      </c>
      <c r="B106" s="149" t="s">
        <v>622</v>
      </c>
      <c r="C106" s="149" t="s">
        <v>623</v>
      </c>
      <c r="D106" s="149" t="s">
        <v>624</v>
      </c>
      <c r="E106" s="149" t="s">
        <v>625</v>
      </c>
      <c r="F106" s="359"/>
      <c r="G106" s="325"/>
      <c r="H106" s="149" t="s">
        <v>201</v>
      </c>
      <c r="I106" s="98"/>
      <c r="J106" s="98"/>
      <c r="K106" s="98"/>
      <c r="L106" s="323"/>
      <c r="M106" s="177"/>
    </row>
    <row r="107" spans="1:13" ht="51">
      <c r="A107" s="147" t="s">
        <v>626</v>
      </c>
      <c r="B107" s="175" t="s">
        <v>622</v>
      </c>
      <c r="C107" s="175" t="s">
        <v>627</v>
      </c>
      <c r="D107" s="175" t="s">
        <v>628</v>
      </c>
      <c r="E107" s="175" t="s">
        <v>629</v>
      </c>
      <c r="F107" s="304"/>
      <c r="G107" s="138"/>
      <c r="H107" s="175" t="s">
        <v>201</v>
      </c>
      <c r="I107" s="176"/>
      <c r="J107" s="176"/>
      <c r="K107" s="176"/>
      <c r="L107" s="322"/>
      <c r="M107" s="177"/>
    </row>
    <row r="108" spans="1:13" ht="25.5">
      <c r="A108" s="178" t="s">
        <v>630</v>
      </c>
      <c r="B108" s="149" t="s">
        <v>304</v>
      </c>
      <c r="C108" s="149" t="s">
        <v>631</v>
      </c>
      <c r="D108" s="149" t="s">
        <v>587</v>
      </c>
      <c r="E108" s="149" t="s">
        <v>632</v>
      </c>
      <c r="F108" s="359"/>
      <c r="G108" s="325"/>
      <c r="H108" s="149" t="s">
        <v>201</v>
      </c>
      <c r="I108" s="98"/>
      <c r="J108" s="98"/>
      <c r="K108" s="98"/>
      <c r="L108" s="323"/>
      <c r="M108" s="177"/>
    </row>
    <row r="109" spans="1:13" ht="25.5">
      <c r="A109" s="147" t="s">
        <v>633</v>
      </c>
      <c r="B109" s="175" t="s">
        <v>418</v>
      </c>
      <c r="C109" s="175" t="s">
        <v>634</v>
      </c>
      <c r="D109" s="175" t="s">
        <v>635</v>
      </c>
      <c r="E109" s="175" t="s">
        <v>636</v>
      </c>
      <c r="F109" s="304"/>
      <c r="G109" s="138"/>
      <c r="H109" s="175" t="s">
        <v>201</v>
      </c>
      <c r="I109" s="176"/>
      <c r="J109" s="176"/>
      <c r="K109" s="176"/>
      <c r="L109" s="322"/>
      <c r="M109" s="177"/>
    </row>
    <row r="110" spans="1:13" ht="38.25">
      <c r="A110" s="178" t="s">
        <v>637</v>
      </c>
      <c r="B110" s="149" t="s">
        <v>638</v>
      </c>
      <c r="C110" s="149" t="s">
        <v>639</v>
      </c>
      <c r="D110" s="149" t="s">
        <v>478</v>
      </c>
      <c r="E110" s="149" t="s">
        <v>640</v>
      </c>
      <c r="F110" s="359"/>
      <c r="G110" s="325"/>
      <c r="H110" s="149" t="s">
        <v>201</v>
      </c>
      <c r="I110" s="98"/>
      <c r="J110" s="98"/>
      <c r="K110" s="98"/>
      <c r="L110" s="323"/>
      <c r="M110" s="177"/>
    </row>
    <row r="111" spans="1:13" ht="25.5">
      <c r="A111" s="147" t="s">
        <v>641</v>
      </c>
      <c r="B111" s="175" t="s">
        <v>642</v>
      </c>
      <c r="C111" s="175" t="s">
        <v>643</v>
      </c>
      <c r="D111" s="175" t="s">
        <v>644</v>
      </c>
      <c r="E111" s="175" t="s">
        <v>645</v>
      </c>
      <c r="F111" s="304"/>
      <c r="G111" s="138"/>
      <c r="H111" s="175" t="s">
        <v>201</v>
      </c>
      <c r="I111" s="176"/>
      <c r="J111" s="176"/>
      <c r="K111" s="176"/>
      <c r="L111" s="322"/>
      <c r="M111" s="177"/>
    </row>
    <row r="112" spans="1:13" ht="63.75">
      <c r="A112" s="178" t="s">
        <v>646</v>
      </c>
      <c r="B112" s="149" t="s">
        <v>647</v>
      </c>
      <c r="C112" s="149" t="s">
        <v>648</v>
      </c>
      <c r="D112" s="149" t="s">
        <v>649</v>
      </c>
      <c r="E112" s="149" t="s">
        <v>650</v>
      </c>
      <c r="F112" s="359"/>
      <c r="G112" s="325"/>
      <c r="H112" s="149" t="s">
        <v>201</v>
      </c>
      <c r="I112" s="98"/>
      <c r="J112" s="98"/>
      <c r="K112" s="98"/>
      <c r="L112" s="323"/>
      <c r="M112" s="177"/>
    </row>
    <row r="113" spans="1:13" ht="63.75">
      <c r="A113" s="178" t="s">
        <v>651</v>
      </c>
      <c r="B113" s="175" t="s">
        <v>638</v>
      </c>
      <c r="C113" s="175" t="s">
        <v>652</v>
      </c>
      <c r="D113" s="175" t="s">
        <v>653</v>
      </c>
      <c r="E113" s="175" t="s">
        <v>654</v>
      </c>
      <c r="F113" s="304"/>
      <c r="G113" s="138"/>
      <c r="H113" s="175" t="s">
        <v>201</v>
      </c>
      <c r="I113" s="176"/>
      <c r="J113" s="176"/>
      <c r="K113" s="176"/>
      <c r="L113" s="322"/>
      <c r="M113" s="177"/>
    </row>
    <row r="114" spans="1:13" ht="25.5">
      <c r="A114" s="178" t="s">
        <v>655</v>
      </c>
      <c r="B114" s="149" t="s">
        <v>367</v>
      </c>
      <c r="C114" s="149" t="s">
        <v>656</v>
      </c>
      <c r="D114" s="149" t="s">
        <v>657</v>
      </c>
      <c r="E114" s="149" t="s">
        <v>658</v>
      </c>
      <c r="F114" s="359"/>
      <c r="G114" s="325"/>
      <c r="H114" s="149" t="s">
        <v>324</v>
      </c>
      <c r="I114" s="98"/>
      <c r="J114" s="98"/>
      <c r="K114" s="98"/>
      <c r="L114" s="323"/>
      <c r="M114" s="177"/>
    </row>
    <row r="115" spans="1:13" ht="25.5">
      <c r="A115" s="178" t="s">
        <v>659</v>
      </c>
      <c r="B115" s="175" t="s">
        <v>622</v>
      </c>
      <c r="C115" s="175" t="s">
        <v>660</v>
      </c>
      <c r="D115" s="175" t="s">
        <v>661</v>
      </c>
      <c r="E115" s="175" t="s">
        <v>662</v>
      </c>
      <c r="F115" s="304"/>
      <c r="G115" s="138"/>
      <c r="H115" s="175" t="s">
        <v>201</v>
      </c>
      <c r="I115" s="176"/>
      <c r="J115" s="176"/>
      <c r="K115" s="176"/>
      <c r="L115" s="322"/>
      <c r="M115" s="177"/>
    </row>
    <row r="116" spans="1:13" ht="38.25">
      <c r="A116" s="178" t="s">
        <v>663</v>
      </c>
      <c r="B116" s="149" t="s">
        <v>664</v>
      </c>
      <c r="C116" s="149" t="s">
        <v>665</v>
      </c>
      <c r="D116" s="149" t="s">
        <v>666</v>
      </c>
      <c r="E116" s="149" t="s">
        <v>667</v>
      </c>
      <c r="F116" s="359"/>
      <c r="G116" s="325"/>
      <c r="H116" s="149" t="s">
        <v>201</v>
      </c>
      <c r="I116" s="98"/>
      <c r="J116" s="98"/>
      <c r="K116" s="98"/>
      <c r="L116" s="323"/>
      <c r="M116" s="177"/>
    </row>
    <row r="117" spans="1:13" ht="25.5">
      <c r="A117" s="178" t="s">
        <v>668</v>
      </c>
      <c r="B117" s="175" t="s">
        <v>622</v>
      </c>
      <c r="C117" s="175" t="s">
        <v>669</v>
      </c>
      <c r="D117" s="175" t="s">
        <v>670</v>
      </c>
      <c r="E117" s="175" t="s">
        <v>671</v>
      </c>
      <c r="F117" s="304"/>
      <c r="G117" s="138"/>
      <c r="H117" s="175" t="s">
        <v>201</v>
      </c>
      <c r="I117" s="176"/>
      <c r="J117" s="176"/>
      <c r="K117" s="176"/>
      <c r="L117" s="322"/>
      <c r="M117" s="177"/>
    </row>
    <row r="118" spans="1:13" ht="89.25">
      <c r="A118" s="178" t="s">
        <v>672</v>
      </c>
      <c r="B118" s="149" t="s">
        <v>673</v>
      </c>
      <c r="C118" s="149" t="s">
        <v>674</v>
      </c>
      <c r="D118" s="149" t="s">
        <v>675</v>
      </c>
      <c r="E118" s="149" t="s">
        <v>676</v>
      </c>
      <c r="F118" s="359"/>
      <c r="G118" s="325"/>
      <c r="H118" s="149" t="s">
        <v>201</v>
      </c>
      <c r="I118" s="98"/>
      <c r="J118" s="98"/>
      <c r="K118" s="98"/>
      <c r="L118" s="323"/>
      <c r="M118" s="177"/>
    </row>
    <row r="119" spans="1:13" ht="25.5">
      <c r="A119" s="178" t="s">
        <v>677</v>
      </c>
      <c r="B119" s="175" t="s">
        <v>622</v>
      </c>
      <c r="C119" s="175" t="s">
        <v>678</v>
      </c>
      <c r="D119" s="175" t="s">
        <v>679</v>
      </c>
      <c r="E119" s="175" t="s">
        <v>680</v>
      </c>
      <c r="F119" s="304"/>
      <c r="G119" s="138"/>
      <c r="H119" s="175" t="s">
        <v>324</v>
      </c>
      <c r="I119" s="176"/>
      <c r="J119" s="176"/>
      <c r="K119" s="176"/>
      <c r="L119" s="322"/>
      <c r="M119" s="177"/>
    </row>
    <row r="120" spans="1:13" ht="38.25">
      <c r="A120" s="178" t="s">
        <v>681</v>
      </c>
      <c r="B120" s="149" t="s">
        <v>622</v>
      </c>
      <c r="C120" s="149" t="s">
        <v>682</v>
      </c>
      <c r="D120" s="149" t="s">
        <v>683</v>
      </c>
      <c r="E120" s="149" t="s">
        <v>684</v>
      </c>
      <c r="F120" s="359"/>
      <c r="G120" s="325"/>
      <c r="H120" s="149" t="s">
        <v>324</v>
      </c>
      <c r="I120" s="98"/>
      <c r="J120" s="98"/>
      <c r="K120" s="98"/>
      <c r="L120" s="323"/>
      <c r="M120" s="177"/>
    </row>
    <row r="121" spans="1:13" ht="25.5">
      <c r="A121" s="178" t="s">
        <v>685</v>
      </c>
      <c r="B121" s="175" t="s">
        <v>622</v>
      </c>
      <c r="C121" s="175" t="s">
        <v>686</v>
      </c>
      <c r="D121" s="175" t="s">
        <v>687</v>
      </c>
      <c r="E121" s="175" t="s">
        <v>688</v>
      </c>
      <c r="F121" s="304"/>
      <c r="G121" s="138"/>
      <c r="H121" s="175" t="s">
        <v>324</v>
      </c>
      <c r="I121" s="176"/>
      <c r="J121" s="176"/>
      <c r="K121" s="176"/>
      <c r="L121" s="322"/>
      <c r="M121" s="177"/>
    </row>
    <row r="122" spans="1:13" ht="89.25">
      <c r="A122" s="178" t="s">
        <v>689</v>
      </c>
      <c r="B122" s="149" t="s">
        <v>622</v>
      </c>
      <c r="C122" s="149" t="s">
        <v>690</v>
      </c>
      <c r="D122" s="149" t="s">
        <v>691</v>
      </c>
      <c r="E122" s="149" t="s">
        <v>692</v>
      </c>
      <c r="F122" s="359"/>
      <c r="G122" s="325"/>
      <c r="H122" s="149" t="s">
        <v>201</v>
      </c>
      <c r="I122" s="98"/>
      <c r="J122" s="98"/>
      <c r="K122" s="98"/>
      <c r="L122" s="323"/>
      <c r="M122" s="177"/>
    </row>
    <row r="123" spans="1:13" ht="89.25">
      <c r="A123" s="178" t="s">
        <v>693</v>
      </c>
      <c r="B123" s="175" t="s">
        <v>694</v>
      </c>
      <c r="C123" s="175" t="s">
        <v>695</v>
      </c>
      <c r="D123" s="175" t="s">
        <v>696</v>
      </c>
      <c r="E123" s="175" t="s">
        <v>697</v>
      </c>
      <c r="F123" s="304"/>
      <c r="G123" s="138"/>
      <c r="H123" s="175" t="s">
        <v>201</v>
      </c>
      <c r="I123" s="176"/>
      <c r="J123" s="176"/>
      <c r="K123" s="176"/>
      <c r="L123" s="322"/>
      <c r="M123" s="177"/>
    </row>
    <row r="124" spans="1:13" ht="25.5">
      <c r="A124" s="178" t="s">
        <v>698</v>
      </c>
      <c r="B124" s="149" t="s">
        <v>622</v>
      </c>
      <c r="C124" s="149" t="s">
        <v>699</v>
      </c>
      <c r="D124" s="149" t="s">
        <v>700</v>
      </c>
      <c r="E124" s="149" t="s">
        <v>701</v>
      </c>
      <c r="F124" s="359"/>
      <c r="G124" s="325"/>
      <c r="H124" s="149" t="s">
        <v>201</v>
      </c>
      <c r="I124" s="98"/>
      <c r="J124" s="98"/>
      <c r="K124" s="98"/>
      <c r="L124" s="323"/>
      <c r="M124" s="177"/>
    </row>
    <row r="125" spans="1:13" ht="25.5">
      <c r="A125" s="178" t="s">
        <v>702</v>
      </c>
      <c r="B125" s="175" t="s">
        <v>622</v>
      </c>
      <c r="C125" s="175" t="s">
        <v>703</v>
      </c>
      <c r="D125" s="175" t="s">
        <v>704</v>
      </c>
      <c r="E125" s="175" t="s">
        <v>705</v>
      </c>
      <c r="F125" s="304"/>
      <c r="G125" s="138"/>
      <c r="H125" s="175" t="s">
        <v>201</v>
      </c>
      <c r="I125" s="176"/>
      <c r="J125" s="176"/>
      <c r="K125" s="176"/>
      <c r="L125" s="322"/>
      <c r="M125" s="177"/>
    </row>
    <row r="126" spans="1:13" ht="127.5">
      <c r="A126" s="178" t="s">
        <v>706</v>
      </c>
      <c r="B126" s="149" t="s">
        <v>488</v>
      </c>
      <c r="C126" s="149" t="s">
        <v>707</v>
      </c>
      <c r="D126" s="149" t="s">
        <v>708</v>
      </c>
      <c r="E126" s="149" t="s">
        <v>709</v>
      </c>
      <c r="F126" s="359"/>
      <c r="G126" s="325"/>
      <c r="H126" s="149" t="s">
        <v>201</v>
      </c>
      <c r="I126" s="98"/>
      <c r="J126" s="98"/>
      <c r="K126" s="98"/>
      <c r="L126" s="323"/>
      <c r="M126" s="177"/>
    </row>
    <row r="127" spans="1:13" ht="25.5">
      <c r="A127" s="178" t="s">
        <v>710</v>
      </c>
      <c r="B127" s="175" t="s">
        <v>622</v>
      </c>
      <c r="C127" s="175" t="s">
        <v>711</v>
      </c>
      <c r="D127" s="175" t="s">
        <v>712</v>
      </c>
      <c r="E127" s="175" t="s">
        <v>713</v>
      </c>
      <c r="F127" s="304"/>
      <c r="G127" s="138"/>
      <c r="H127" s="175" t="s">
        <v>201</v>
      </c>
      <c r="I127" s="176"/>
      <c r="J127" s="176"/>
      <c r="K127" s="176"/>
      <c r="L127" s="322"/>
      <c r="M127" s="177"/>
    </row>
    <row r="128" spans="1:13" ht="25.5">
      <c r="A128" s="178" t="s">
        <v>714</v>
      </c>
      <c r="B128" s="149" t="s">
        <v>622</v>
      </c>
      <c r="C128" s="149" t="s">
        <v>715</v>
      </c>
      <c r="D128" s="149" t="s">
        <v>716</v>
      </c>
      <c r="E128" s="149" t="s">
        <v>717</v>
      </c>
      <c r="F128" s="359"/>
      <c r="G128" s="325"/>
      <c r="H128" s="149" t="s">
        <v>201</v>
      </c>
      <c r="I128" s="98"/>
      <c r="J128" s="98"/>
      <c r="K128" s="98"/>
      <c r="L128" s="323"/>
      <c r="M128" s="177"/>
    </row>
    <row r="129" spans="1:13" ht="51">
      <c r="A129" s="178" t="s">
        <v>718</v>
      </c>
      <c r="B129" s="175" t="s">
        <v>622</v>
      </c>
      <c r="C129" s="175" t="s">
        <v>719</v>
      </c>
      <c r="D129" s="175" t="s">
        <v>720</v>
      </c>
      <c r="E129" s="175" t="s">
        <v>721</v>
      </c>
      <c r="F129" s="304"/>
      <c r="G129" s="138"/>
      <c r="H129" s="175" t="s">
        <v>201</v>
      </c>
      <c r="I129" s="176"/>
      <c r="J129" s="176"/>
      <c r="K129" s="176"/>
      <c r="L129" s="322"/>
      <c r="M129" s="177"/>
    </row>
    <row r="130" spans="1:13" ht="114.75">
      <c r="A130" s="178" t="s">
        <v>722</v>
      </c>
      <c r="B130" s="149" t="s">
        <v>642</v>
      </c>
      <c r="C130" s="149" t="s">
        <v>723</v>
      </c>
      <c r="D130" s="149" t="s">
        <v>724</v>
      </c>
      <c r="E130" s="149" t="s">
        <v>725</v>
      </c>
      <c r="F130" s="359"/>
      <c r="G130" s="325"/>
      <c r="H130" s="149" t="s">
        <v>201</v>
      </c>
      <c r="I130" s="98"/>
      <c r="J130" s="98"/>
      <c r="K130" s="98"/>
      <c r="L130" s="323"/>
      <c r="M130" s="177"/>
    </row>
    <row r="131" spans="1:13" ht="51">
      <c r="A131" s="178" t="s">
        <v>726</v>
      </c>
      <c r="B131" s="175" t="s">
        <v>622</v>
      </c>
      <c r="C131" s="175" t="s">
        <v>727</v>
      </c>
      <c r="D131" s="175" t="s">
        <v>728</v>
      </c>
      <c r="E131" s="175" t="s">
        <v>729</v>
      </c>
      <c r="F131" s="304"/>
      <c r="G131" s="138"/>
      <c r="H131" s="175" t="s">
        <v>201</v>
      </c>
      <c r="I131" s="176"/>
      <c r="J131" s="176"/>
      <c r="K131" s="176"/>
      <c r="L131" s="322"/>
      <c r="M131" s="177"/>
    </row>
    <row r="132" spans="1:13" ht="25.5">
      <c r="A132" s="178" t="s">
        <v>730</v>
      </c>
      <c r="B132" s="149" t="s">
        <v>622</v>
      </c>
      <c r="C132" s="149" t="s">
        <v>731</v>
      </c>
      <c r="D132" s="149" t="s">
        <v>732</v>
      </c>
      <c r="E132" s="149" t="s">
        <v>733</v>
      </c>
      <c r="F132" s="359"/>
      <c r="G132" s="325"/>
      <c r="H132" s="149" t="s">
        <v>201</v>
      </c>
      <c r="I132" s="98"/>
      <c r="J132" s="98"/>
      <c r="K132" s="98"/>
      <c r="L132" s="323"/>
      <c r="M132" s="177"/>
    </row>
    <row r="133" spans="1:13" ht="25.5">
      <c r="A133" s="178" t="s">
        <v>734</v>
      </c>
      <c r="B133" s="175" t="s">
        <v>642</v>
      </c>
      <c r="C133" s="175" t="s">
        <v>735</v>
      </c>
      <c r="D133" s="175" t="s">
        <v>736</v>
      </c>
      <c r="E133" s="175" t="s">
        <v>737</v>
      </c>
      <c r="F133" s="304"/>
      <c r="G133" s="138"/>
      <c r="H133" s="175" t="s">
        <v>403</v>
      </c>
      <c r="I133" s="176"/>
      <c r="J133" s="176"/>
      <c r="K133" s="176"/>
      <c r="L133" s="198" t="s">
        <v>404</v>
      </c>
      <c r="M133" s="177"/>
    </row>
    <row r="134" spans="1:13" ht="63.75">
      <c r="A134" s="178" t="s">
        <v>738</v>
      </c>
      <c r="B134" s="149" t="s">
        <v>622</v>
      </c>
      <c r="C134" s="149" t="s">
        <v>739</v>
      </c>
      <c r="D134" s="149" t="s">
        <v>740</v>
      </c>
      <c r="E134" s="149" t="s">
        <v>741</v>
      </c>
      <c r="F134" s="359"/>
      <c r="G134" s="325"/>
      <c r="H134" s="149" t="s">
        <v>201</v>
      </c>
      <c r="I134" s="98"/>
      <c r="J134" s="98"/>
      <c r="K134" s="98"/>
      <c r="L134" s="323"/>
      <c r="M134" s="177"/>
    </row>
    <row r="135" spans="1:13" ht="25.5">
      <c r="A135" s="178" t="s">
        <v>742</v>
      </c>
      <c r="B135" s="175" t="s">
        <v>642</v>
      </c>
      <c r="C135" s="175" t="s">
        <v>743</v>
      </c>
      <c r="D135" s="175" t="s">
        <v>744</v>
      </c>
      <c r="E135" s="175" t="s">
        <v>745</v>
      </c>
      <c r="F135" s="304"/>
      <c r="G135" s="138"/>
      <c r="H135" s="175" t="s">
        <v>403</v>
      </c>
      <c r="I135" s="176"/>
      <c r="J135" s="176"/>
      <c r="K135" s="176"/>
      <c r="L135" s="198" t="s">
        <v>404</v>
      </c>
      <c r="M135" s="177"/>
    </row>
    <row r="136" spans="1:13" ht="25.5">
      <c r="A136" s="178" t="s">
        <v>746</v>
      </c>
      <c r="B136" s="149" t="s">
        <v>622</v>
      </c>
      <c r="C136" s="149" t="s">
        <v>747</v>
      </c>
      <c r="D136" s="149" t="s">
        <v>748</v>
      </c>
      <c r="E136" s="149" t="s">
        <v>749</v>
      </c>
      <c r="F136" s="359"/>
      <c r="G136" s="325"/>
      <c r="H136" s="149" t="s">
        <v>201</v>
      </c>
      <c r="I136" s="98"/>
      <c r="J136" s="98"/>
      <c r="K136" s="98"/>
      <c r="L136" s="323"/>
      <c r="M136" s="177"/>
    </row>
    <row r="137" spans="1:13" ht="25.5">
      <c r="A137" s="178" t="s">
        <v>750</v>
      </c>
      <c r="B137" s="175" t="s">
        <v>622</v>
      </c>
      <c r="C137" s="175" t="s">
        <v>751</v>
      </c>
      <c r="D137" s="175" t="s">
        <v>752</v>
      </c>
      <c r="E137" s="175" t="s">
        <v>753</v>
      </c>
      <c r="F137" s="304"/>
      <c r="G137" s="138"/>
      <c r="H137" s="175" t="s">
        <v>324</v>
      </c>
      <c r="I137" s="176"/>
      <c r="J137" s="176"/>
      <c r="K137" s="176"/>
      <c r="L137" s="322"/>
      <c r="M137" s="177"/>
    </row>
    <row r="138" spans="1:13" ht="102">
      <c r="A138" s="178" t="s">
        <v>754</v>
      </c>
      <c r="B138" s="149" t="s">
        <v>642</v>
      </c>
      <c r="C138" s="149" t="s">
        <v>755</v>
      </c>
      <c r="D138" s="149" t="s">
        <v>756</v>
      </c>
      <c r="E138" s="149" t="s">
        <v>757</v>
      </c>
      <c r="F138" s="359"/>
      <c r="G138" s="325"/>
      <c r="H138" s="149" t="s">
        <v>201</v>
      </c>
      <c r="I138" s="98"/>
      <c r="J138" s="98"/>
      <c r="K138" s="98"/>
      <c r="L138" s="323"/>
      <c r="M138" s="177"/>
    </row>
    <row r="139" spans="1:13" ht="38.25">
      <c r="A139" s="178" t="s">
        <v>758</v>
      </c>
      <c r="B139" s="175" t="s">
        <v>642</v>
      </c>
      <c r="C139" s="175" t="s">
        <v>759</v>
      </c>
      <c r="D139" s="175" t="s">
        <v>760</v>
      </c>
      <c r="E139" s="175" t="s">
        <v>761</v>
      </c>
      <c r="F139" s="304"/>
      <c r="G139" s="138"/>
      <c r="H139" s="175" t="s">
        <v>201</v>
      </c>
      <c r="I139" s="176"/>
      <c r="J139" s="176"/>
      <c r="K139" s="176"/>
      <c r="L139" s="322"/>
      <c r="M139" s="177"/>
    </row>
    <row r="140" spans="1:13" ht="25.5">
      <c r="A140" s="178" t="s">
        <v>762</v>
      </c>
      <c r="B140" s="149" t="s">
        <v>642</v>
      </c>
      <c r="C140" s="149" t="s">
        <v>763</v>
      </c>
      <c r="D140" s="149" t="s">
        <v>764</v>
      </c>
      <c r="E140" s="149" t="s">
        <v>765</v>
      </c>
      <c r="F140" s="359"/>
      <c r="G140" s="325"/>
      <c r="H140" s="149" t="s">
        <v>403</v>
      </c>
      <c r="I140" s="98"/>
      <c r="J140" s="98"/>
      <c r="K140" s="98"/>
      <c r="L140" s="324" t="s">
        <v>404</v>
      </c>
      <c r="M140" s="177"/>
    </row>
    <row r="141" spans="1:13" ht="25.5">
      <c r="A141" s="178" t="s">
        <v>766</v>
      </c>
      <c r="B141" s="175" t="s">
        <v>642</v>
      </c>
      <c r="C141" s="175" t="s">
        <v>767</v>
      </c>
      <c r="D141" s="175" t="s">
        <v>768</v>
      </c>
      <c r="E141" s="175" t="s">
        <v>769</v>
      </c>
      <c r="F141" s="304"/>
      <c r="G141" s="138"/>
      <c r="H141" s="175" t="s">
        <v>201</v>
      </c>
      <c r="I141" s="176"/>
      <c r="J141" s="176"/>
      <c r="K141" s="176"/>
      <c r="L141" s="322"/>
      <c r="M141" s="177"/>
    </row>
    <row r="142" spans="1:13" ht="63.75">
      <c r="A142" s="178" t="s">
        <v>770</v>
      </c>
      <c r="B142" s="149" t="s">
        <v>642</v>
      </c>
      <c r="C142" s="149" t="s">
        <v>771</v>
      </c>
      <c r="D142" s="149" t="s">
        <v>772</v>
      </c>
      <c r="E142" s="149" t="s">
        <v>773</v>
      </c>
      <c r="F142" s="359"/>
      <c r="G142" s="325"/>
      <c r="H142" s="149" t="s">
        <v>403</v>
      </c>
      <c r="I142" s="98"/>
      <c r="J142" s="98"/>
      <c r="K142" s="98"/>
      <c r="L142" s="94" t="s">
        <v>529</v>
      </c>
      <c r="M142" s="177"/>
    </row>
    <row r="143" spans="1:13" ht="25.5">
      <c r="A143" s="178" t="s">
        <v>774</v>
      </c>
      <c r="B143" s="175" t="s">
        <v>642</v>
      </c>
      <c r="C143" s="175" t="s">
        <v>775</v>
      </c>
      <c r="D143" s="175" t="s">
        <v>776</v>
      </c>
      <c r="E143" s="175" t="s">
        <v>777</v>
      </c>
      <c r="F143" s="304"/>
      <c r="G143" s="138"/>
      <c r="H143" s="175" t="s">
        <v>201</v>
      </c>
      <c r="I143" s="176"/>
      <c r="J143" s="176"/>
      <c r="K143" s="176"/>
      <c r="L143" s="322"/>
      <c r="M143" s="177"/>
    </row>
    <row r="144" spans="1:13" ht="89.25">
      <c r="A144" s="178" t="s">
        <v>778</v>
      </c>
      <c r="B144" s="149" t="s">
        <v>375</v>
      </c>
      <c r="C144" s="149" t="s">
        <v>779</v>
      </c>
      <c r="D144" s="149" t="s">
        <v>780</v>
      </c>
      <c r="E144" s="149" t="s">
        <v>781</v>
      </c>
      <c r="F144" s="359"/>
      <c r="G144" s="325"/>
      <c r="H144" s="149" t="s">
        <v>201</v>
      </c>
      <c r="I144" s="98"/>
      <c r="J144" s="98"/>
      <c r="K144" s="98"/>
      <c r="L144" s="323"/>
      <c r="M144" s="177"/>
    </row>
    <row r="145" spans="1:13" ht="25.5">
      <c r="A145" s="178" t="s">
        <v>782</v>
      </c>
      <c r="B145" s="175" t="s">
        <v>642</v>
      </c>
      <c r="C145" s="175" t="s">
        <v>783</v>
      </c>
      <c r="D145" s="175" t="s">
        <v>784</v>
      </c>
      <c r="E145" s="175" t="s">
        <v>785</v>
      </c>
      <c r="F145" s="304"/>
      <c r="G145" s="138"/>
      <c r="H145" s="175" t="s">
        <v>403</v>
      </c>
      <c r="I145" s="176"/>
      <c r="J145" s="176"/>
      <c r="K145" s="176"/>
      <c r="L145" s="198" t="s">
        <v>404</v>
      </c>
      <c r="M145" s="177"/>
    </row>
    <row r="146" spans="1:13" ht="25.5">
      <c r="A146" s="178" t="s">
        <v>786</v>
      </c>
      <c r="B146" s="149" t="s">
        <v>622</v>
      </c>
      <c r="C146" s="149" t="s">
        <v>787</v>
      </c>
      <c r="D146" s="149" t="s">
        <v>788</v>
      </c>
      <c r="E146" s="149" t="s">
        <v>789</v>
      </c>
      <c r="F146" s="359"/>
      <c r="G146" s="325"/>
      <c r="H146" s="149" t="s">
        <v>403</v>
      </c>
      <c r="I146" s="98"/>
      <c r="J146" s="98"/>
      <c r="K146" s="98"/>
      <c r="L146" s="324" t="s">
        <v>404</v>
      </c>
      <c r="M146" s="177"/>
    </row>
    <row r="147" spans="1:13" ht="25.5">
      <c r="A147" s="178" t="s">
        <v>790</v>
      </c>
      <c r="B147" s="175" t="s">
        <v>642</v>
      </c>
      <c r="C147" s="175" t="s">
        <v>791</v>
      </c>
      <c r="D147" s="175" t="s">
        <v>792</v>
      </c>
      <c r="E147" s="175" t="s">
        <v>793</v>
      </c>
      <c r="F147" s="304"/>
      <c r="G147" s="138"/>
      <c r="H147" s="175" t="s">
        <v>201</v>
      </c>
      <c r="I147" s="176"/>
      <c r="J147" s="176"/>
      <c r="K147" s="176"/>
      <c r="L147" s="322"/>
      <c r="M147" s="177"/>
    </row>
    <row r="148" spans="1:13" ht="38.25">
      <c r="A148" s="178" t="s">
        <v>794</v>
      </c>
      <c r="B148" s="149" t="s">
        <v>647</v>
      </c>
      <c r="C148" s="149" t="s">
        <v>795</v>
      </c>
      <c r="D148" s="149" t="s">
        <v>796</v>
      </c>
      <c r="E148" s="149" t="s">
        <v>797</v>
      </c>
      <c r="F148" s="359"/>
      <c r="G148" s="325"/>
      <c r="H148" s="149" t="s">
        <v>201</v>
      </c>
      <c r="I148" s="98"/>
      <c r="J148" s="98"/>
      <c r="K148" s="98"/>
      <c r="L148" s="323"/>
      <c r="M148" s="177"/>
    </row>
    <row r="149" spans="1:13" ht="25.5">
      <c r="A149" s="178" t="s">
        <v>798</v>
      </c>
      <c r="B149" s="175" t="s">
        <v>622</v>
      </c>
      <c r="C149" s="175" t="s">
        <v>799</v>
      </c>
      <c r="D149" s="175" t="s">
        <v>800</v>
      </c>
      <c r="E149" s="175" t="s">
        <v>801</v>
      </c>
      <c r="F149" s="304"/>
      <c r="G149" s="138"/>
      <c r="H149" s="175" t="s">
        <v>403</v>
      </c>
      <c r="I149" s="176"/>
      <c r="J149" s="176"/>
      <c r="K149" s="176"/>
      <c r="L149" s="198" t="s">
        <v>404</v>
      </c>
      <c r="M149" s="177"/>
    </row>
    <row r="150" spans="1:13" ht="25.5">
      <c r="A150" s="178" t="s">
        <v>802</v>
      </c>
      <c r="B150" s="149" t="s">
        <v>647</v>
      </c>
      <c r="C150" s="149" t="s">
        <v>803</v>
      </c>
      <c r="D150" s="149" t="s">
        <v>804</v>
      </c>
      <c r="E150" s="149" t="s">
        <v>805</v>
      </c>
      <c r="F150" s="359"/>
      <c r="G150" s="325"/>
      <c r="H150" s="149" t="s">
        <v>324</v>
      </c>
      <c r="I150" s="98"/>
      <c r="J150" s="98"/>
      <c r="K150" s="98"/>
      <c r="L150" s="323"/>
      <c r="M150" s="177"/>
    </row>
    <row r="151" spans="1:13" ht="38.25">
      <c r="A151" s="178" t="s">
        <v>806</v>
      </c>
      <c r="B151" s="175" t="s">
        <v>694</v>
      </c>
      <c r="C151" s="175" t="s">
        <v>807</v>
      </c>
      <c r="D151" s="175" t="s">
        <v>796</v>
      </c>
      <c r="E151" s="175" t="s">
        <v>808</v>
      </c>
      <c r="F151" s="304"/>
      <c r="G151" s="138"/>
      <c r="H151" s="175" t="s">
        <v>201</v>
      </c>
      <c r="I151" s="176"/>
      <c r="J151" s="176"/>
      <c r="K151" s="176"/>
      <c r="L151" s="322"/>
      <c r="M151" s="177"/>
    </row>
    <row r="152" spans="1:13" ht="25.5">
      <c r="A152" s="178" t="s">
        <v>809</v>
      </c>
      <c r="B152" s="149" t="s">
        <v>622</v>
      </c>
      <c r="C152" s="149" t="s">
        <v>810</v>
      </c>
      <c r="D152" s="149" t="s">
        <v>811</v>
      </c>
      <c r="E152" s="149" t="s">
        <v>812</v>
      </c>
      <c r="F152" s="359"/>
      <c r="G152" s="325"/>
      <c r="H152" s="149" t="s">
        <v>534</v>
      </c>
      <c r="I152" s="98"/>
      <c r="J152" s="98"/>
      <c r="K152" s="98"/>
      <c r="L152" s="324" t="s">
        <v>404</v>
      </c>
      <c r="M152" s="177"/>
    </row>
    <row r="153" spans="1:13" ht="38.25">
      <c r="A153" s="178" t="s">
        <v>813</v>
      </c>
      <c r="B153" s="175" t="s">
        <v>622</v>
      </c>
      <c r="C153" s="175" t="s">
        <v>814</v>
      </c>
      <c r="D153" s="175" t="s">
        <v>815</v>
      </c>
      <c r="E153" s="175" t="s">
        <v>816</v>
      </c>
      <c r="F153" s="304"/>
      <c r="G153" s="138"/>
      <c r="H153" s="175" t="s">
        <v>201</v>
      </c>
      <c r="I153" s="176"/>
      <c r="J153" s="176"/>
      <c r="K153" s="176"/>
      <c r="L153" s="322"/>
      <c r="M153" s="177"/>
    </row>
    <row r="154" spans="1:13" ht="38.25">
      <c r="A154" s="178" t="s">
        <v>817</v>
      </c>
      <c r="B154" s="149" t="s">
        <v>818</v>
      </c>
      <c r="C154" s="149" t="s">
        <v>819</v>
      </c>
      <c r="D154" s="149" t="s">
        <v>796</v>
      </c>
      <c r="E154" s="149" t="s">
        <v>820</v>
      </c>
      <c r="F154" s="359"/>
      <c r="G154" s="325"/>
      <c r="H154" s="149" t="s">
        <v>201</v>
      </c>
      <c r="I154" s="98"/>
      <c r="J154" s="98"/>
      <c r="K154" s="98"/>
      <c r="L154" s="323"/>
      <c r="M154" s="177"/>
    </row>
    <row r="155" spans="1:13" ht="38.25">
      <c r="A155" s="178" t="s">
        <v>821</v>
      </c>
      <c r="B155" s="175" t="s">
        <v>617</v>
      </c>
      <c r="C155" s="175" t="s">
        <v>822</v>
      </c>
      <c r="D155" s="175" t="s">
        <v>823</v>
      </c>
      <c r="E155" s="175" t="s">
        <v>824</v>
      </c>
      <c r="F155" s="304"/>
      <c r="G155" s="138"/>
      <c r="H155" s="175" t="s">
        <v>201</v>
      </c>
      <c r="I155" s="175"/>
      <c r="J155" s="176"/>
      <c r="K155" s="176"/>
      <c r="L155" s="322"/>
      <c r="M155" s="177"/>
    </row>
    <row r="156" spans="1:13" ht="25.5">
      <c r="A156" s="178" t="s">
        <v>825</v>
      </c>
      <c r="B156" s="149" t="s">
        <v>622</v>
      </c>
      <c r="C156" s="149" t="s">
        <v>826</v>
      </c>
      <c r="D156" s="149" t="s">
        <v>827</v>
      </c>
      <c r="E156" s="149" t="s">
        <v>828</v>
      </c>
      <c r="F156" s="359"/>
      <c r="G156" s="325"/>
      <c r="H156" s="149" t="s">
        <v>201</v>
      </c>
      <c r="I156" s="98"/>
      <c r="J156" s="98"/>
      <c r="K156" s="98"/>
      <c r="L156" s="323"/>
      <c r="M156" s="177"/>
    </row>
    <row r="157" spans="1:13" ht="38.25">
      <c r="A157" s="178" t="s">
        <v>829</v>
      </c>
      <c r="B157" s="175" t="s">
        <v>622</v>
      </c>
      <c r="C157" s="175" t="s">
        <v>830</v>
      </c>
      <c r="D157" s="175" t="s">
        <v>831</v>
      </c>
      <c r="E157" s="175" t="s">
        <v>832</v>
      </c>
      <c r="F157" s="304"/>
      <c r="G157" s="138"/>
      <c r="H157" s="175" t="s">
        <v>403</v>
      </c>
      <c r="I157" s="176"/>
      <c r="J157" s="176"/>
      <c r="K157" s="176"/>
      <c r="L157" s="198" t="s">
        <v>404</v>
      </c>
      <c r="M157" s="177"/>
    </row>
    <row r="158" spans="1:13" ht="25.5">
      <c r="A158" s="178" t="s">
        <v>833</v>
      </c>
      <c r="B158" s="149" t="s">
        <v>694</v>
      </c>
      <c r="C158" s="149" t="s">
        <v>834</v>
      </c>
      <c r="D158" s="149" t="s">
        <v>804</v>
      </c>
      <c r="E158" s="149" t="s">
        <v>835</v>
      </c>
      <c r="F158" s="360"/>
      <c r="G158" s="325"/>
      <c r="H158" s="149" t="s">
        <v>324</v>
      </c>
      <c r="I158" s="98"/>
      <c r="J158" s="98"/>
      <c r="K158" s="98"/>
      <c r="L158" s="323"/>
      <c r="M158" s="177"/>
    </row>
    <row r="159" spans="1:13" ht="38.25">
      <c r="A159" s="178" t="s">
        <v>836</v>
      </c>
      <c r="B159" s="175" t="s">
        <v>385</v>
      </c>
      <c r="C159" s="175" t="s">
        <v>837</v>
      </c>
      <c r="D159" s="175" t="s">
        <v>838</v>
      </c>
      <c r="E159" s="175" t="s">
        <v>839</v>
      </c>
      <c r="F159" s="304"/>
      <c r="G159" s="138"/>
      <c r="H159" s="175" t="s">
        <v>201</v>
      </c>
      <c r="I159" s="176"/>
      <c r="J159" s="176"/>
      <c r="K159" s="176"/>
      <c r="L159" s="322"/>
      <c r="M159" s="177"/>
    </row>
    <row r="160" spans="1:13" ht="76.5">
      <c r="A160" s="178" t="s">
        <v>840</v>
      </c>
      <c r="B160" s="149" t="s">
        <v>622</v>
      </c>
      <c r="C160" s="149" t="s">
        <v>841</v>
      </c>
      <c r="D160" s="149" t="s">
        <v>842</v>
      </c>
      <c r="E160" s="149" t="s">
        <v>843</v>
      </c>
      <c r="F160" s="359"/>
      <c r="G160" s="325"/>
      <c r="H160" s="149" t="s">
        <v>201</v>
      </c>
      <c r="I160" s="98"/>
      <c r="J160" s="98"/>
      <c r="K160" s="98"/>
      <c r="L160" s="323"/>
      <c r="M160" s="177"/>
    </row>
    <row r="161" spans="1:13" ht="25.5">
      <c r="A161" s="178" t="s">
        <v>844</v>
      </c>
      <c r="B161" s="175" t="s">
        <v>622</v>
      </c>
      <c r="C161" s="175" t="s">
        <v>845</v>
      </c>
      <c r="D161" s="175" t="s">
        <v>846</v>
      </c>
      <c r="E161" s="175" t="s">
        <v>847</v>
      </c>
      <c r="F161" s="304"/>
      <c r="G161" s="138"/>
      <c r="H161" s="175" t="s">
        <v>201</v>
      </c>
      <c r="I161" s="176"/>
      <c r="J161" s="176"/>
      <c r="K161" s="176"/>
      <c r="L161" s="322"/>
      <c r="M161" s="177"/>
    </row>
    <row r="162" spans="1:13" ht="25.5">
      <c r="A162" s="178" t="s">
        <v>848</v>
      </c>
      <c r="B162" s="149" t="s">
        <v>622</v>
      </c>
      <c r="C162" s="149" t="s">
        <v>849</v>
      </c>
      <c r="D162" s="149" t="s">
        <v>850</v>
      </c>
      <c r="E162" s="149" t="s">
        <v>851</v>
      </c>
      <c r="F162" s="359"/>
      <c r="G162" s="325"/>
      <c r="H162" s="149" t="s">
        <v>201</v>
      </c>
      <c r="I162" s="98"/>
      <c r="J162" s="98"/>
      <c r="K162" s="98"/>
      <c r="L162" s="323"/>
      <c r="M162" s="177"/>
    </row>
    <row r="163" spans="1:13" ht="38.25">
      <c r="A163" s="178" t="s">
        <v>852</v>
      </c>
      <c r="B163" s="175" t="s">
        <v>622</v>
      </c>
      <c r="C163" s="175" t="s">
        <v>853</v>
      </c>
      <c r="D163" s="175" t="s">
        <v>854</v>
      </c>
      <c r="E163" s="175" t="s">
        <v>855</v>
      </c>
      <c r="F163" s="304"/>
      <c r="G163" s="138"/>
      <c r="H163" s="175" t="s">
        <v>201</v>
      </c>
      <c r="I163" s="176"/>
      <c r="J163" s="176"/>
      <c r="K163" s="176"/>
      <c r="L163" s="322"/>
      <c r="M163" s="177"/>
    </row>
    <row r="164" spans="1:13" ht="25.5">
      <c r="A164" s="178" t="s">
        <v>856</v>
      </c>
      <c r="B164" s="149" t="s">
        <v>622</v>
      </c>
      <c r="C164" s="149" t="s">
        <v>857</v>
      </c>
      <c r="D164" s="149" t="s">
        <v>415</v>
      </c>
      <c r="E164" s="149" t="s">
        <v>858</v>
      </c>
      <c r="F164" s="359"/>
      <c r="G164" s="325"/>
      <c r="H164" s="149" t="s">
        <v>403</v>
      </c>
      <c r="I164" s="149"/>
      <c r="J164" s="98"/>
      <c r="K164" s="98"/>
      <c r="L164" s="324" t="s">
        <v>404</v>
      </c>
      <c r="M164" s="177"/>
    </row>
    <row r="165" spans="1:13" ht="38.25">
      <c r="A165" s="178" t="s">
        <v>859</v>
      </c>
      <c r="B165" s="175" t="s">
        <v>622</v>
      </c>
      <c r="C165" s="175" t="s">
        <v>860</v>
      </c>
      <c r="D165" s="175" t="s">
        <v>861</v>
      </c>
      <c r="E165" s="175" t="s">
        <v>862</v>
      </c>
      <c r="F165" s="361"/>
      <c r="G165" s="138"/>
      <c r="H165" s="175" t="s">
        <v>403</v>
      </c>
      <c r="I165" s="175"/>
      <c r="J165" s="176"/>
      <c r="K165" s="176"/>
      <c r="L165" s="198" t="s">
        <v>404</v>
      </c>
      <c r="M165" s="177"/>
    </row>
    <row r="166" spans="1:13" ht="38.25">
      <c r="A166" s="178" t="s">
        <v>863</v>
      </c>
      <c r="B166" s="149" t="s">
        <v>622</v>
      </c>
      <c r="C166" s="149" t="s">
        <v>864</v>
      </c>
      <c r="D166" s="149" t="s">
        <v>865</v>
      </c>
      <c r="E166" s="149" t="s">
        <v>866</v>
      </c>
      <c r="F166" s="359"/>
      <c r="G166" s="325"/>
      <c r="H166" s="149" t="s">
        <v>403</v>
      </c>
      <c r="I166" s="98"/>
      <c r="J166" s="98"/>
      <c r="K166" s="98"/>
      <c r="L166" s="324" t="s">
        <v>404</v>
      </c>
      <c r="M166" s="177"/>
    </row>
    <row r="167" spans="1:13" ht="51">
      <c r="A167" s="178" t="s">
        <v>867</v>
      </c>
      <c r="B167" s="175" t="s">
        <v>617</v>
      </c>
      <c r="C167" s="175" t="s">
        <v>868</v>
      </c>
      <c r="D167" s="175" t="s">
        <v>869</v>
      </c>
      <c r="E167" s="175" t="s">
        <v>870</v>
      </c>
      <c r="F167" s="304"/>
      <c r="G167" s="138"/>
      <c r="H167" s="175" t="s">
        <v>201</v>
      </c>
      <c r="I167" s="176"/>
      <c r="J167" s="176"/>
      <c r="K167" s="176"/>
      <c r="L167" s="322"/>
      <c r="M167" s="177"/>
    </row>
    <row r="168" spans="1:13" ht="38.25">
      <c r="A168" s="178" t="s">
        <v>871</v>
      </c>
      <c r="B168" s="149" t="s">
        <v>622</v>
      </c>
      <c r="C168" s="149" t="s">
        <v>872</v>
      </c>
      <c r="D168" s="149" t="s">
        <v>873</v>
      </c>
      <c r="E168" s="149" t="s">
        <v>874</v>
      </c>
      <c r="F168" s="359"/>
      <c r="G168" s="325"/>
      <c r="H168" s="149" t="s">
        <v>201</v>
      </c>
      <c r="I168" s="98"/>
      <c r="J168" s="98"/>
      <c r="K168" s="98"/>
      <c r="L168" s="323"/>
      <c r="M168" s="177"/>
    </row>
    <row r="169" spans="1:13" ht="38.25">
      <c r="A169" s="178" t="s">
        <v>875</v>
      </c>
      <c r="B169" s="175" t="s">
        <v>876</v>
      </c>
      <c r="C169" s="175" t="s">
        <v>877</v>
      </c>
      <c r="D169" s="175" t="s">
        <v>878</v>
      </c>
      <c r="E169" s="175" t="s">
        <v>879</v>
      </c>
      <c r="F169" s="304"/>
      <c r="G169" s="138"/>
      <c r="H169" s="175" t="s">
        <v>201</v>
      </c>
      <c r="I169" s="176"/>
      <c r="J169" s="176"/>
      <c r="K169" s="176"/>
      <c r="L169" s="322"/>
      <c r="M169" s="177"/>
    </row>
    <row r="170" spans="1:13" ht="38.25">
      <c r="A170" s="178" t="s">
        <v>880</v>
      </c>
      <c r="B170" s="149" t="s">
        <v>876</v>
      </c>
      <c r="C170" s="149" t="s">
        <v>881</v>
      </c>
      <c r="D170" s="149" t="s">
        <v>878</v>
      </c>
      <c r="E170" s="149" t="s">
        <v>882</v>
      </c>
      <c r="F170" s="359"/>
      <c r="G170" s="325"/>
      <c r="H170" s="149" t="s">
        <v>201</v>
      </c>
      <c r="I170" s="98"/>
      <c r="J170" s="98"/>
      <c r="K170" s="98"/>
      <c r="L170" s="323"/>
      <c r="M170" s="177"/>
    </row>
    <row r="171" spans="1:13" ht="25.5">
      <c r="A171" s="178" t="s">
        <v>883</v>
      </c>
      <c r="B171" s="175" t="s">
        <v>622</v>
      </c>
      <c r="C171" s="175" t="s">
        <v>884</v>
      </c>
      <c r="D171" s="175" t="s">
        <v>885</v>
      </c>
      <c r="E171" s="175" t="s">
        <v>886</v>
      </c>
      <c r="F171" s="304"/>
      <c r="G171" s="138"/>
      <c r="H171" s="175" t="s">
        <v>403</v>
      </c>
      <c r="I171" s="176"/>
      <c r="J171" s="176"/>
      <c r="K171" s="176"/>
      <c r="L171" s="198" t="s">
        <v>404</v>
      </c>
      <c r="M171" s="177"/>
    </row>
    <row r="172" spans="1:13" ht="51">
      <c r="A172" s="178" t="s">
        <v>887</v>
      </c>
      <c r="B172" s="149" t="s">
        <v>622</v>
      </c>
      <c r="C172" s="149" t="s">
        <v>888</v>
      </c>
      <c r="D172" s="149" t="s">
        <v>889</v>
      </c>
      <c r="E172" s="149" t="s">
        <v>890</v>
      </c>
      <c r="F172" s="359"/>
      <c r="G172" s="325"/>
      <c r="H172" s="149" t="s">
        <v>201</v>
      </c>
      <c r="I172" s="98"/>
      <c r="J172" s="98"/>
      <c r="K172" s="98"/>
      <c r="L172" s="323"/>
      <c r="M172" s="177"/>
    </row>
    <row r="173" spans="1:13" ht="63.75">
      <c r="A173" s="178" t="s">
        <v>891</v>
      </c>
      <c r="B173" s="175" t="s">
        <v>622</v>
      </c>
      <c r="C173" s="175" t="s">
        <v>892</v>
      </c>
      <c r="D173" s="175" t="s">
        <v>893</v>
      </c>
      <c r="E173" s="175" t="s">
        <v>894</v>
      </c>
      <c r="F173" s="304"/>
      <c r="G173" s="138"/>
      <c r="H173" s="175" t="s">
        <v>403</v>
      </c>
      <c r="I173" s="176"/>
      <c r="J173" s="176"/>
      <c r="K173" s="176"/>
      <c r="L173" s="198" t="s">
        <v>404</v>
      </c>
      <c r="M173" s="177"/>
    </row>
    <row r="174" spans="1:13" ht="25.5">
      <c r="A174" s="178" t="s">
        <v>895</v>
      </c>
      <c r="B174" s="149" t="s">
        <v>622</v>
      </c>
      <c r="C174" s="149" t="s">
        <v>896</v>
      </c>
      <c r="D174" s="149" t="s">
        <v>897</v>
      </c>
      <c r="E174" s="149" t="s">
        <v>898</v>
      </c>
      <c r="F174" s="359"/>
      <c r="G174" s="325"/>
      <c r="H174" s="149" t="s">
        <v>403</v>
      </c>
      <c r="I174" s="98"/>
      <c r="J174" s="98"/>
      <c r="K174" s="98"/>
      <c r="L174" s="324" t="s">
        <v>404</v>
      </c>
      <c r="M174" s="177"/>
    </row>
    <row r="175" spans="1:13" ht="63.75">
      <c r="A175" s="178" t="s">
        <v>899</v>
      </c>
      <c r="B175" s="175" t="s">
        <v>622</v>
      </c>
      <c r="C175" s="175" t="s">
        <v>900</v>
      </c>
      <c r="D175" s="175" t="s">
        <v>901</v>
      </c>
      <c r="E175" s="175" t="s">
        <v>902</v>
      </c>
      <c r="F175" s="304"/>
      <c r="G175" s="138"/>
      <c r="H175" s="175" t="s">
        <v>201</v>
      </c>
      <c r="I175" s="176"/>
      <c r="J175" s="176"/>
      <c r="K175" s="176"/>
      <c r="L175" s="322"/>
      <c r="M175" s="177"/>
    </row>
    <row r="176" spans="1:13" ht="51">
      <c r="A176" s="178" t="s">
        <v>903</v>
      </c>
      <c r="B176" s="149" t="s">
        <v>622</v>
      </c>
      <c r="C176" s="149" t="s">
        <v>904</v>
      </c>
      <c r="D176" s="149" t="s">
        <v>905</v>
      </c>
      <c r="E176" s="149" t="s">
        <v>906</v>
      </c>
      <c r="F176" s="359"/>
      <c r="G176" s="325"/>
      <c r="H176" s="149" t="s">
        <v>201</v>
      </c>
      <c r="I176" s="98"/>
      <c r="J176" s="98"/>
      <c r="K176" s="98"/>
      <c r="L176" s="323"/>
      <c r="M176" s="177"/>
    </row>
    <row r="177" spans="1:13" ht="25.5">
      <c r="A177" s="178" t="s">
        <v>907</v>
      </c>
      <c r="B177" s="175" t="s">
        <v>622</v>
      </c>
      <c r="C177" s="175" t="s">
        <v>908</v>
      </c>
      <c r="D177" s="175" t="s">
        <v>482</v>
      </c>
      <c r="E177" s="175" t="s">
        <v>909</v>
      </c>
      <c r="F177" s="304"/>
      <c r="G177" s="138"/>
      <c r="H177" s="175" t="s">
        <v>403</v>
      </c>
      <c r="I177" s="176"/>
      <c r="J177" s="176"/>
      <c r="K177" s="176"/>
      <c r="L177" s="198" t="s">
        <v>404</v>
      </c>
      <c r="M177" s="177"/>
    </row>
    <row r="178" spans="1:13" ht="38.25">
      <c r="A178" s="178" t="s">
        <v>910</v>
      </c>
      <c r="B178" s="149" t="s">
        <v>622</v>
      </c>
      <c r="C178" s="149" t="s">
        <v>911</v>
      </c>
      <c r="D178" s="149" t="s">
        <v>912</v>
      </c>
      <c r="E178" s="149" t="s">
        <v>913</v>
      </c>
      <c r="F178" s="359"/>
      <c r="G178" s="325"/>
      <c r="H178" s="149" t="s">
        <v>324</v>
      </c>
      <c r="I178" s="98"/>
      <c r="J178" s="98"/>
      <c r="K178" s="98"/>
      <c r="L178" s="323"/>
      <c r="M178" s="177"/>
    </row>
    <row r="179" spans="1:13" ht="25.5">
      <c r="A179" s="178" t="s">
        <v>914</v>
      </c>
      <c r="B179" s="175" t="s">
        <v>622</v>
      </c>
      <c r="C179" s="175" t="s">
        <v>915</v>
      </c>
      <c r="D179" s="175" t="s">
        <v>916</v>
      </c>
      <c r="E179" s="175" t="s">
        <v>917</v>
      </c>
      <c r="F179" s="304"/>
      <c r="G179" s="138"/>
      <c r="H179" s="175" t="s">
        <v>403</v>
      </c>
      <c r="I179" s="176"/>
      <c r="J179" s="176"/>
      <c r="K179" s="176"/>
      <c r="L179" s="198" t="s">
        <v>404</v>
      </c>
      <c r="M179" s="177"/>
    </row>
    <row r="180" spans="1:13" ht="51">
      <c r="A180" s="178" t="s">
        <v>918</v>
      </c>
      <c r="B180" s="149" t="s">
        <v>622</v>
      </c>
      <c r="C180" s="149" t="s">
        <v>919</v>
      </c>
      <c r="D180" s="149" t="s">
        <v>920</v>
      </c>
      <c r="E180" s="149" t="s">
        <v>921</v>
      </c>
      <c r="F180" s="359"/>
      <c r="G180" s="325"/>
      <c r="H180" s="149" t="s">
        <v>201</v>
      </c>
      <c r="I180" s="98"/>
      <c r="J180" s="98"/>
      <c r="K180" s="98"/>
      <c r="L180" s="323"/>
      <c r="M180" s="177"/>
    </row>
    <row r="181" spans="1:13" ht="25.5">
      <c r="A181" s="178" t="s">
        <v>922</v>
      </c>
      <c r="B181" s="175" t="s">
        <v>622</v>
      </c>
      <c r="C181" s="175" t="s">
        <v>923</v>
      </c>
      <c r="D181" s="175" t="s">
        <v>924</v>
      </c>
      <c r="E181" s="175" t="s">
        <v>925</v>
      </c>
      <c r="F181" s="304"/>
      <c r="G181" s="138"/>
      <c r="H181" s="175" t="s">
        <v>201</v>
      </c>
      <c r="I181" s="176"/>
      <c r="J181" s="176"/>
      <c r="K181" s="176"/>
      <c r="L181" s="322"/>
      <c r="M181" s="177"/>
    </row>
    <row r="182" spans="1:13" ht="25.5">
      <c r="A182" s="178" t="s">
        <v>926</v>
      </c>
      <c r="B182" s="149" t="s">
        <v>622</v>
      </c>
      <c r="C182" s="149" t="s">
        <v>927</v>
      </c>
      <c r="D182" s="149" t="s">
        <v>928</v>
      </c>
      <c r="E182" s="149" t="s">
        <v>929</v>
      </c>
      <c r="F182" s="359"/>
      <c r="G182" s="325"/>
      <c r="H182" s="149" t="s">
        <v>403</v>
      </c>
      <c r="I182" s="98"/>
      <c r="J182" s="98"/>
      <c r="K182" s="98"/>
      <c r="L182" s="324" t="s">
        <v>404</v>
      </c>
      <c r="M182" s="177"/>
    </row>
    <row r="183" spans="1:13" ht="38.25">
      <c r="A183" s="178" t="s">
        <v>930</v>
      </c>
      <c r="B183" s="175" t="s">
        <v>622</v>
      </c>
      <c r="C183" s="175" t="s">
        <v>931</v>
      </c>
      <c r="D183" s="175" t="s">
        <v>356</v>
      </c>
      <c r="E183" s="175" t="s">
        <v>932</v>
      </c>
      <c r="F183" s="304"/>
      <c r="G183" s="138"/>
      <c r="H183" s="175" t="s">
        <v>201</v>
      </c>
      <c r="I183" s="176"/>
      <c r="J183" s="176"/>
      <c r="K183" s="176"/>
      <c r="L183" s="322"/>
      <c r="M183" s="177"/>
    </row>
    <row r="184" spans="1:13" ht="38.25">
      <c r="A184" s="178" t="s">
        <v>933</v>
      </c>
      <c r="B184" s="149" t="s">
        <v>622</v>
      </c>
      <c r="C184" s="149" t="s">
        <v>934</v>
      </c>
      <c r="D184" s="149" t="s">
        <v>935</v>
      </c>
      <c r="E184" s="149" t="s">
        <v>936</v>
      </c>
      <c r="F184" s="359"/>
      <c r="G184" s="325"/>
      <c r="H184" s="149" t="s">
        <v>403</v>
      </c>
      <c r="I184" s="98"/>
      <c r="J184" s="98"/>
      <c r="K184" s="98"/>
      <c r="L184" s="324" t="s">
        <v>404</v>
      </c>
      <c r="M184" s="177"/>
    </row>
    <row r="185" spans="1:13" ht="25.5">
      <c r="A185" s="178" t="s">
        <v>937</v>
      </c>
      <c r="B185" s="175" t="s">
        <v>622</v>
      </c>
      <c r="C185" s="175" t="s">
        <v>938</v>
      </c>
      <c r="D185" s="175" t="s">
        <v>939</v>
      </c>
      <c r="E185" s="175" t="s">
        <v>940</v>
      </c>
      <c r="F185" s="304"/>
      <c r="G185" s="138"/>
      <c r="H185" s="175" t="s">
        <v>201</v>
      </c>
      <c r="I185" s="176"/>
      <c r="J185" s="176"/>
      <c r="K185" s="176"/>
      <c r="L185" s="322"/>
      <c r="M185" s="177"/>
    </row>
    <row r="186" spans="1:13" ht="25.5">
      <c r="A186" s="178" t="s">
        <v>941</v>
      </c>
      <c r="B186" s="149" t="s">
        <v>622</v>
      </c>
      <c r="C186" s="149" t="s">
        <v>942</v>
      </c>
      <c r="D186" s="149" t="s">
        <v>943</v>
      </c>
      <c r="E186" s="149" t="s">
        <v>944</v>
      </c>
      <c r="F186" s="359"/>
      <c r="G186" s="325"/>
      <c r="H186" s="149" t="s">
        <v>201</v>
      </c>
      <c r="I186" s="98"/>
      <c r="J186" s="98"/>
      <c r="K186" s="98"/>
      <c r="L186" s="323"/>
      <c r="M186" s="177"/>
    </row>
    <row r="187" spans="1:13" ht="25.5">
      <c r="A187" s="178" t="s">
        <v>945</v>
      </c>
      <c r="B187" s="175" t="s">
        <v>622</v>
      </c>
      <c r="C187" s="175" t="s">
        <v>946</v>
      </c>
      <c r="D187" s="175" t="s">
        <v>947</v>
      </c>
      <c r="E187" s="175" t="s">
        <v>948</v>
      </c>
      <c r="F187" s="304"/>
      <c r="G187" s="138"/>
      <c r="H187" s="175" t="s">
        <v>201</v>
      </c>
      <c r="I187" s="176"/>
      <c r="J187" s="176"/>
      <c r="K187" s="176"/>
      <c r="L187" s="322"/>
      <c r="M187" s="177"/>
    </row>
    <row r="188" spans="1:13" ht="25.5">
      <c r="A188" s="178" t="s">
        <v>949</v>
      </c>
      <c r="B188" s="149" t="s">
        <v>622</v>
      </c>
      <c r="C188" s="149" t="s">
        <v>950</v>
      </c>
      <c r="D188" s="149" t="s">
        <v>424</v>
      </c>
      <c r="E188" s="149" t="s">
        <v>951</v>
      </c>
      <c r="F188" s="359"/>
      <c r="G188" s="325"/>
      <c r="H188" s="149" t="s">
        <v>201</v>
      </c>
      <c r="I188" s="98"/>
      <c r="J188" s="98"/>
      <c r="K188" s="98"/>
      <c r="L188" s="323"/>
      <c r="M188" s="177"/>
    </row>
    <row r="189" spans="1:13" ht="51">
      <c r="A189" s="178" t="s">
        <v>952</v>
      </c>
      <c r="B189" s="175" t="s">
        <v>622</v>
      </c>
      <c r="C189" s="175" t="s">
        <v>953</v>
      </c>
      <c r="D189" s="175" t="s">
        <v>869</v>
      </c>
      <c r="E189" s="175" t="s">
        <v>954</v>
      </c>
      <c r="F189" s="304"/>
      <c r="G189" s="138"/>
      <c r="H189" s="175" t="s">
        <v>201</v>
      </c>
      <c r="I189" s="176"/>
      <c r="J189" s="176"/>
      <c r="K189" s="176"/>
      <c r="L189" s="322"/>
      <c r="M189" s="177"/>
    </row>
    <row r="190" spans="1:13" ht="25.5">
      <c r="A190" s="178" t="s">
        <v>955</v>
      </c>
      <c r="B190" s="149" t="s">
        <v>622</v>
      </c>
      <c r="C190" s="149" t="s">
        <v>956</v>
      </c>
      <c r="D190" s="149" t="s">
        <v>554</v>
      </c>
      <c r="E190" s="149" t="s">
        <v>957</v>
      </c>
      <c r="F190" s="359"/>
      <c r="G190" s="325"/>
      <c r="H190" s="149" t="s">
        <v>201</v>
      </c>
      <c r="I190" s="98"/>
      <c r="J190" s="98"/>
      <c r="K190" s="98"/>
      <c r="L190" s="323"/>
      <c r="M190" s="177"/>
    </row>
    <row r="191" spans="1:13" ht="38.25">
      <c r="A191" s="178" t="s">
        <v>958</v>
      </c>
      <c r="B191" s="175" t="s">
        <v>622</v>
      </c>
      <c r="C191" s="175" t="s">
        <v>959</v>
      </c>
      <c r="D191" s="175" t="s">
        <v>960</v>
      </c>
      <c r="E191" s="175" t="s">
        <v>961</v>
      </c>
      <c r="F191" s="304"/>
      <c r="G191" s="138"/>
      <c r="H191" s="175" t="s">
        <v>201</v>
      </c>
      <c r="I191" s="176"/>
      <c r="J191" s="176"/>
      <c r="K191" s="176"/>
      <c r="L191" s="322"/>
      <c r="M191" s="177"/>
    </row>
    <row r="192" spans="1:13" ht="51">
      <c r="A192" s="178" t="s">
        <v>962</v>
      </c>
      <c r="B192" s="149" t="s">
        <v>622</v>
      </c>
      <c r="C192" s="149" t="s">
        <v>963</v>
      </c>
      <c r="D192" s="149" t="s">
        <v>964</v>
      </c>
      <c r="E192" s="149" t="s">
        <v>965</v>
      </c>
      <c r="F192" s="359"/>
      <c r="G192" s="325"/>
      <c r="H192" s="149" t="s">
        <v>201</v>
      </c>
      <c r="I192" s="98"/>
      <c r="J192" s="98"/>
      <c r="K192" s="98"/>
      <c r="L192" s="323"/>
      <c r="M192" s="177"/>
    </row>
    <row r="193" spans="1:13" ht="38.25">
      <c r="A193" s="178" t="s">
        <v>966</v>
      </c>
      <c r="B193" s="175" t="s">
        <v>622</v>
      </c>
      <c r="C193" s="175" t="s">
        <v>967</v>
      </c>
      <c r="D193" s="175" t="s">
        <v>968</v>
      </c>
      <c r="E193" s="175" t="s">
        <v>969</v>
      </c>
      <c r="F193" s="304"/>
      <c r="G193" s="138"/>
      <c r="H193" s="175" t="s">
        <v>403</v>
      </c>
      <c r="I193" s="176"/>
      <c r="J193" s="176"/>
      <c r="K193" s="176"/>
      <c r="L193" s="198" t="s">
        <v>404</v>
      </c>
      <c r="M193" s="177"/>
    </row>
    <row r="194" spans="1:13" ht="25.5">
      <c r="A194" s="178" t="s">
        <v>970</v>
      </c>
      <c r="B194" s="149" t="s">
        <v>622</v>
      </c>
      <c r="C194" s="149" t="s">
        <v>971</v>
      </c>
      <c r="D194" s="149" t="s">
        <v>972</v>
      </c>
      <c r="E194" s="149" t="s">
        <v>973</v>
      </c>
      <c r="F194" s="359"/>
      <c r="G194" s="325"/>
      <c r="H194" s="149" t="s">
        <v>403</v>
      </c>
      <c r="I194" s="98"/>
      <c r="J194" s="98"/>
      <c r="K194" s="98"/>
      <c r="L194" s="324" t="s">
        <v>404</v>
      </c>
      <c r="M194" s="177"/>
    </row>
    <row r="195" spans="1:13" ht="38.25">
      <c r="A195" s="178" t="s">
        <v>974</v>
      </c>
      <c r="B195" s="175" t="s">
        <v>622</v>
      </c>
      <c r="C195" s="175" t="s">
        <v>975</v>
      </c>
      <c r="D195" s="175" t="s">
        <v>976</v>
      </c>
      <c r="E195" s="175" t="s">
        <v>977</v>
      </c>
      <c r="F195" s="304"/>
      <c r="G195" s="138"/>
      <c r="H195" s="175" t="s">
        <v>403</v>
      </c>
      <c r="I195" s="176"/>
      <c r="J195" s="176"/>
      <c r="K195" s="176"/>
      <c r="L195" s="198" t="s">
        <v>404</v>
      </c>
      <c r="M195" s="177"/>
    </row>
    <row r="196" spans="1:13" ht="25.5">
      <c r="A196" s="178" t="s">
        <v>978</v>
      </c>
      <c r="B196" s="149" t="s">
        <v>622</v>
      </c>
      <c r="C196" s="149" t="s">
        <v>979</v>
      </c>
      <c r="D196" s="149" t="s">
        <v>980</v>
      </c>
      <c r="E196" s="149" t="s">
        <v>981</v>
      </c>
      <c r="F196" s="359"/>
      <c r="G196" s="325"/>
      <c r="H196" s="149" t="s">
        <v>201</v>
      </c>
      <c r="I196" s="98"/>
      <c r="J196" s="98"/>
      <c r="K196" s="98"/>
      <c r="L196" s="323"/>
      <c r="M196" s="177"/>
    </row>
    <row r="197" spans="1:13" ht="38.25">
      <c r="A197" s="178" t="s">
        <v>982</v>
      </c>
      <c r="B197" s="175" t="s">
        <v>622</v>
      </c>
      <c r="C197" s="175" t="s">
        <v>983</v>
      </c>
      <c r="D197" s="175" t="s">
        <v>984</v>
      </c>
      <c r="E197" s="175" t="s">
        <v>985</v>
      </c>
      <c r="F197" s="304"/>
      <c r="G197" s="138"/>
      <c r="H197" s="175" t="s">
        <v>201</v>
      </c>
      <c r="I197" s="176"/>
      <c r="J197" s="176"/>
      <c r="K197" s="176"/>
      <c r="L197" s="322"/>
      <c r="M197" s="177"/>
    </row>
    <row r="198" spans="1:13" ht="25.5">
      <c r="A198" s="178" t="s">
        <v>986</v>
      </c>
      <c r="B198" s="149" t="s">
        <v>622</v>
      </c>
      <c r="C198" s="149" t="s">
        <v>987</v>
      </c>
      <c r="D198" s="149" t="s">
        <v>411</v>
      </c>
      <c r="E198" s="149" t="s">
        <v>988</v>
      </c>
      <c r="F198" s="359"/>
      <c r="G198" s="325"/>
      <c r="H198" s="149" t="s">
        <v>201</v>
      </c>
      <c r="I198" s="98"/>
      <c r="J198" s="98"/>
      <c r="K198" s="98"/>
      <c r="L198" s="323"/>
      <c r="M198" s="177"/>
    </row>
    <row r="199" spans="1:13" ht="25.5">
      <c r="A199" s="178" t="s">
        <v>989</v>
      </c>
      <c r="B199" s="175" t="s">
        <v>622</v>
      </c>
      <c r="C199" s="175" t="s">
        <v>990</v>
      </c>
      <c r="D199" s="175" t="s">
        <v>991</v>
      </c>
      <c r="E199" s="175" t="s">
        <v>992</v>
      </c>
      <c r="F199" s="304"/>
      <c r="G199" s="138"/>
      <c r="H199" s="175" t="s">
        <v>403</v>
      </c>
      <c r="I199" s="176"/>
      <c r="J199" s="176"/>
      <c r="K199" s="176"/>
      <c r="L199" s="198" t="s">
        <v>404</v>
      </c>
      <c r="M199" s="177"/>
    </row>
    <row r="200" spans="1:13" ht="25.5">
      <c r="A200" s="178" t="s">
        <v>993</v>
      </c>
      <c r="B200" s="149" t="s">
        <v>622</v>
      </c>
      <c r="C200" s="149" t="s">
        <v>994</v>
      </c>
      <c r="D200" s="149" t="s">
        <v>995</v>
      </c>
      <c r="E200" s="149" t="s">
        <v>996</v>
      </c>
      <c r="F200" s="359"/>
      <c r="G200" s="325"/>
      <c r="H200" s="149" t="s">
        <v>201</v>
      </c>
      <c r="I200" s="98"/>
      <c r="J200" s="98"/>
      <c r="K200" s="98"/>
      <c r="L200" s="323"/>
      <c r="M200" s="177"/>
    </row>
    <row r="201" spans="1:13" ht="25.5">
      <c r="A201" s="178" t="s">
        <v>997</v>
      </c>
      <c r="B201" s="175" t="s">
        <v>617</v>
      </c>
      <c r="C201" s="175" t="s">
        <v>998</v>
      </c>
      <c r="D201" s="175" t="s">
        <v>999</v>
      </c>
      <c r="E201" s="175" t="s">
        <v>1000</v>
      </c>
      <c r="F201" s="304"/>
      <c r="G201" s="138"/>
      <c r="H201" s="175" t="s">
        <v>324</v>
      </c>
      <c r="I201" s="176"/>
      <c r="J201" s="176"/>
      <c r="K201" s="176"/>
      <c r="L201" s="322"/>
      <c r="M201" s="177"/>
    </row>
    <row r="202" spans="1:13" ht="51">
      <c r="A202" s="178" t="s">
        <v>1001</v>
      </c>
      <c r="B202" s="149" t="s">
        <v>622</v>
      </c>
      <c r="C202" s="149" t="s">
        <v>1002</v>
      </c>
      <c r="D202" s="149" t="s">
        <v>1003</v>
      </c>
      <c r="E202" s="149" t="s">
        <v>1004</v>
      </c>
      <c r="F202" s="359"/>
      <c r="G202" s="325"/>
      <c r="H202" s="149" t="s">
        <v>201</v>
      </c>
      <c r="I202" s="98"/>
      <c r="J202" s="98"/>
      <c r="K202" s="98"/>
      <c r="L202" s="323"/>
      <c r="M202" s="177"/>
    </row>
    <row r="203" spans="1:13" ht="38.25">
      <c r="A203" s="178" t="s">
        <v>1005</v>
      </c>
      <c r="B203" s="175" t="s">
        <v>622</v>
      </c>
      <c r="C203" s="175" t="s">
        <v>1006</v>
      </c>
      <c r="D203" s="175" t="s">
        <v>1007</v>
      </c>
      <c r="E203" s="175" t="s">
        <v>1008</v>
      </c>
      <c r="F203" s="304"/>
      <c r="G203" s="138"/>
      <c r="H203" s="175" t="s">
        <v>201</v>
      </c>
      <c r="I203" s="176"/>
      <c r="J203" s="176"/>
      <c r="K203" s="176"/>
      <c r="L203" s="322"/>
      <c r="M203" s="177"/>
    </row>
    <row r="204" spans="1:13" ht="25.5">
      <c r="A204" s="178" t="s">
        <v>1009</v>
      </c>
      <c r="B204" s="149" t="s">
        <v>622</v>
      </c>
      <c r="C204" s="149" t="s">
        <v>1010</v>
      </c>
      <c r="D204" s="149" t="s">
        <v>1011</v>
      </c>
      <c r="E204" s="149" t="s">
        <v>1012</v>
      </c>
      <c r="F204" s="359"/>
      <c r="G204" s="325"/>
      <c r="H204" s="149" t="s">
        <v>403</v>
      </c>
      <c r="I204" s="98"/>
      <c r="J204" s="98"/>
      <c r="K204" s="98"/>
      <c r="L204" s="324" t="s">
        <v>404</v>
      </c>
      <c r="M204" s="177"/>
    </row>
    <row r="205" spans="1:13" ht="38.25">
      <c r="A205" s="178" t="s">
        <v>1013</v>
      </c>
      <c r="B205" s="175" t="s">
        <v>622</v>
      </c>
      <c r="C205" s="175" t="s">
        <v>1014</v>
      </c>
      <c r="D205" s="175" t="s">
        <v>1015</v>
      </c>
      <c r="E205" s="175" t="s">
        <v>1016</v>
      </c>
      <c r="F205" s="304"/>
      <c r="G205" s="138"/>
      <c r="H205" s="175" t="s">
        <v>201</v>
      </c>
      <c r="I205" s="176"/>
      <c r="J205" s="176"/>
      <c r="K205" s="176"/>
      <c r="L205" s="322"/>
      <c r="M205" s="177"/>
    </row>
    <row r="206" spans="1:13" ht="38.25">
      <c r="A206" s="178" t="s">
        <v>1017</v>
      </c>
      <c r="B206" s="149" t="s">
        <v>622</v>
      </c>
      <c r="C206" s="149" t="s">
        <v>1018</v>
      </c>
      <c r="D206" s="149" t="s">
        <v>1019</v>
      </c>
      <c r="E206" s="149" t="s">
        <v>1020</v>
      </c>
      <c r="F206" s="359"/>
      <c r="G206" s="325"/>
      <c r="H206" s="149" t="s">
        <v>201</v>
      </c>
      <c r="I206" s="98"/>
      <c r="J206" s="98"/>
      <c r="K206" s="98"/>
      <c r="L206" s="323"/>
      <c r="M206" s="177"/>
    </row>
    <row r="207" spans="1:13" ht="38.25">
      <c r="A207" s="178" t="s">
        <v>1021</v>
      </c>
      <c r="B207" s="175" t="s">
        <v>622</v>
      </c>
      <c r="C207" s="175" t="s">
        <v>1022</v>
      </c>
      <c r="D207" s="175" t="s">
        <v>1023</v>
      </c>
      <c r="E207" s="175" t="s">
        <v>1024</v>
      </c>
      <c r="F207" s="304"/>
      <c r="G207" s="138"/>
      <c r="H207" s="175" t="s">
        <v>201</v>
      </c>
      <c r="I207" s="176"/>
      <c r="J207" s="176"/>
      <c r="K207" s="176"/>
      <c r="L207" s="322"/>
      <c r="M207" s="177"/>
    </row>
    <row r="208" spans="1:13" ht="25.5">
      <c r="A208" s="178" t="s">
        <v>1025</v>
      </c>
      <c r="B208" s="149" t="s">
        <v>622</v>
      </c>
      <c r="C208" s="149" t="s">
        <v>1026</v>
      </c>
      <c r="D208" s="149" t="s">
        <v>1027</v>
      </c>
      <c r="E208" s="149" t="s">
        <v>1028</v>
      </c>
      <c r="F208" s="359"/>
      <c r="G208" s="325"/>
      <c r="H208" s="149" t="s">
        <v>201</v>
      </c>
      <c r="I208" s="98"/>
      <c r="J208" s="98"/>
      <c r="K208" s="98"/>
      <c r="L208" s="323"/>
      <c r="M208" s="177"/>
    </row>
    <row r="209" spans="1:13" ht="25.5">
      <c r="A209" s="178" t="s">
        <v>1029</v>
      </c>
      <c r="B209" s="175" t="s">
        <v>622</v>
      </c>
      <c r="C209" s="175" t="s">
        <v>1030</v>
      </c>
      <c r="D209" s="175" t="s">
        <v>1031</v>
      </c>
      <c r="E209" s="175" t="s">
        <v>1032</v>
      </c>
      <c r="F209" s="304"/>
      <c r="G209" s="138"/>
      <c r="H209" s="175" t="s">
        <v>201</v>
      </c>
      <c r="I209" s="176"/>
      <c r="J209" s="176"/>
      <c r="K209" s="176"/>
      <c r="L209" s="322"/>
      <c r="M209" s="177"/>
    </row>
    <row r="210" spans="1:13" ht="38.25">
      <c r="A210" s="178" t="s">
        <v>1033</v>
      </c>
      <c r="B210" s="149" t="s">
        <v>622</v>
      </c>
      <c r="C210" s="149" t="s">
        <v>1034</v>
      </c>
      <c r="D210" s="149" t="s">
        <v>1035</v>
      </c>
      <c r="E210" s="149" t="s">
        <v>1036</v>
      </c>
      <c r="F210" s="359"/>
      <c r="G210" s="325"/>
      <c r="H210" s="149" t="s">
        <v>201</v>
      </c>
      <c r="I210" s="98"/>
      <c r="J210" s="98"/>
      <c r="K210" s="98"/>
      <c r="L210" s="323"/>
      <c r="M210" s="177"/>
    </row>
    <row r="211" spans="1:13" ht="26.25">
      <c r="A211" s="178" t="s">
        <v>1037</v>
      </c>
      <c r="B211" s="175" t="s">
        <v>622</v>
      </c>
      <c r="C211" s="175" t="s">
        <v>1038</v>
      </c>
      <c r="D211" s="175" t="s">
        <v>1039</v>
      </c>
      <c r="E211" s="175" t="s">
        <v>1040</v>
      </c>
      <c r="F211" s="304"/>
      <c r="G211" s="138"/>
      <c r="H211" s="175" t="s">
        <v>403</v>
      </c>
      <c r="I211" s="176"/>
      <c r="J211" s="176"/>
      <c r="K211" s="176"/>
      <c r="L211" s="198" t="s">
        <v>1041</v>
      </c>
      <c r="M211" s="177"/>
    </row>
    <row r="212" spans="1:13" ht="25.5">
      <c r="A212" s="178" t="s">
        <v>1042</v>
      </c>
      <c r="B212" s="149" t="s">
        <v>622</v>
      </c>
      <c r="C212" s="149" t="s">
        <v>1043</v>
      </c>
      <c r="D212" s="149" t="s">
        <v>1044</v>
      </c>
      <c r="E212" s="149" t="s">
        <v>1045</v>
      </c>
      <c r="F212" s="359"/>
      <c r="G212" s="325"/>
      <c r="H212" s="149" t="s">
        <v>403</v>
      </c>
      <c r="I212" s="98"/>
      <c r="J212" s="98"/>
      <c r="K212" s="98"/>
      <c r="L212" s="324" t="s">
        <v>404</v>
      </c>
      <c r="M212" s="177"/>
    </row>
    <row r="213" spans="1:13" ht="25.5">
      <c r="A213" s="178" t="s">
        <v>1046</v>
      </c>
      <c r="B213" s="175" t="s">
        <v>622</v>
      </c>
      <c r="C213" s="175" t="s">
        <v>1047</v>
      </c>
      <c r="D213" s="175" t="s">
        <v>1048</v>
      </c>
      <c r="E213" s="175" t="s">
        <v>1049</v>
      </c>
      <c r="F213" s="304"/>
      <c r="G213" s="138"/>
      <c r="H213" s="175" t="s">
        <v>201</v>
      </c>
      <c r="I213" s="176"/>
      <c r="J213" s="176"/>
      <c r="K213" s="176"/>
      <c r="L213" s="322"/>
      <c r="M213" s="177"/>
    </row>
    <row r="214" spans="1:13" ht="51">
      <c r="A214" s="178" t="s">
        <v>1050</v>
      </c>
      <c r="B214" s="149" t="s">
        <v>622</v>
      </c>
      <c r="C214" s="149" t="s">
        <v>1051</v>
      </c>
      <c r="D214" s="149" t="s">
        <v>1052</v>
      </c>
      <c r="E214" s="149" t="s">
        <v>1053</v>
      </c>
      <c r="F214" s="359"/>
      <c r="G214" s="325"/>
      <c r="H214" s="149" t="s">
        <v>201</v>
      </c>
      <c r="I214" s="98"/>
      <c r="J214" s="98"/>
      <c r="K214" s="98"/>
      <c r="L214" s="323"/>
      <c r="M214" s="177"/>
    </row>
    <row r="215" spans="1:13" ht="51">
      <c r="A215" s="178" t="s">
        <v>1054</v>
      </c>
      <c r="B215" s="175" t="s">
        <v>622</v>
      </c>
      <c r="C215" s="175" t="s">
        <v>1055</v>
      </c>
      <c r="D215" s="175" t="s">
        <v>1056</v>
      </c>
      <c r="E215" s="175" t="s">
        <v>1057</v>
      </c>
      <c r="F215" s="304"/>
      <c r="G215" s="138"/>
      <c r="H215" s="175" t="s">
        <v>324</v>
      </c>
      <c r="I215" s="176"/>
      <c r="J215" s="176"/>
      <c r="K215" s="176"/>
      <c r="L215" s="322"/>
      <c r="M215" s="177"/>
    </row>
    <row r="216" spans="1:13" ht="51">
      <c r="A216" s="178" t="s">
        <v>1058</v>
      </c>
      <c r="B216" s="149" t="s">
        <v>622</v>
      </c>
      <c r="C216" s="149" t="s">
        <v>1059</v>
      </c>
      <c r="D216" s="149" t="s">
        <v>1060</v>
      </c>
      <c r="E216" s="149" t="s">
        <v>1061</v>
      </c>
      <c r="F216" s="359"/>
      <c r="G216" s="325"/>
      <c r="H216" s="149" t="s">
        <v>324</v>
      </c>
      <c r="I216" s="98"/>
      <c r="J216" s="98"/>
      <c r="K216" s="98"/>
      <c r="L216" s="323"/>
      <c r="M216" s="177"/>
    </row>
    <row r="217" spans="1:13" ht="25.5">
      <c r="A217" s="178" t="s">
        <v>1062</v>
      </c>
      <c r="B217" s="175" t="s">
        <v>1063</v>
      </c>
      <c r="C217" s="175" t="s">
        <v>1064</v>
      </c>
      <c r="D217" s="175" t="s">
        <v>1065</v>
      </c>
      <c r="E217" s="175" t="s">
        <v>1066</v>
      </c>
      <c r="F217" s="304"/>
      <c r="G217" s="138"/>
      <c r="H217" s="175" t="s">
        <v>201</v>
      </c>
      <c r="I217" s="176"/>
      <c r="J217" s="176"/>
      <c r="K217" s="176"/>
      <c r="L217" s="322"/>
      <c r="M217" s="177"/>
    </row>
    <row r="218" spans="1:13" ht="63.75">
      <c r="A218" s="178" t="s">
        <v>1067</v>
      </c>
      <c r="B218" s="149" t="s">
        <v>1068</v>
      </c>
      <c r="C218" s="149" t="s">
        <v>1069</v>
      </c>
      <c r="D218" s="149" t="s">
        <v>1070</v>
      </c>
      <c r="E218" s="149" t="s">
        <v>1071</v>
      </c>
      <c r="F218" s="359"/>
      <c r="G218" s="325"/>
      <c r="H218" s="149" t="s">
        <v>201</v>
      </c>
      <c r="I218" s="98"/>
      <c r="J218" s="98"/>
      <c r="K218" s="98"/>
      <c r="L218" s="323"/>
      <c r="M218" s="177"/>
    </row>
    <row r="219" spans="1:13" ht="38.25">
      <c r="A219" s="178" t="s">
        <v>1072</v>
      </c>
      <c r="B219" s="175" t="s">
        <v>622</v>
      </c>
      <c r="C219" s="175" t="s">
        <v>1073</v>
      </c>
      <c r="D219" s="175" t="s">
        <v>1074</v>
      </c>
      <c r="E219" s="175" t="s">
        <v>1075</v>
      </c>
      <c r="F219" s="304"/>
      <c r="G219" s="138"/>
      <c r="H219" s="175" t="s">
        <v>201</v>
      </c>
      <c r="I219" s="176"/>
      <c r="J219" s="176"/>
      <c r="K219" s="176"/>
      <c r="L219" s="322"/>
      <c r="M219" s="177"/>
    </row>
    <row r="220" spans="1:13" ht="25.5">
      <c r="A220" s="178" t="s">
        <v>1076</v>
      </c>
      <c r="B220" s="149" t="s">
        <v>622</v>
      </c>
      <c r="C220" s="149" t="s">
        <v>1077</v>
      </c>
      <c r="D220" s="149" t="s">
        <v>1078</v>
      </c>
      <c r="E220" s="149" t="s">
        <v>1079</v>
      </c>
      <c r="F220" s="359"/>
      <c r="G220" s="325"/>
      <c r="H220" s="149" t="s">
        <v>201</v>
      </c>
      <c r="I220" s="98"/>
      <c r="J220" s="98"/>
      <c r="K220" s="98"/>
      <c r="L220" s="323"/>
      <c r="M220" s="177"/>
    </row>
    <row r="221" spans="1:13" ht="25.5">
      <c r="A221" s="178" t="s">
        <v>1080</v>
      </c>
      <c r="B221" s="175" t="s">
        <v>622</v>
      </c>
      <c r="C221" s="175" t="s">
        <v>1081</v>
      </c>
      <c r="D221" s="175" t="s">
        <v>1082</v>
      </c>
      <c r="E221" s="175" t="s">
        <v>1083</v>
      </c>
      <c r="F221" s="304"/>
      <c r="G221" s="138"/>
      <c r="H221" s="175" t="s">
        <v>403</v>
      </c>
      <c r="I221" s="176"/>
      <c r="J221" s="176"/>
      <c r="K221" s="176"/>
      <c r="L221" s="198" t="s">
        <v>404</v>
      </c>
      <c r="M221" s="177"/>
    </row>
    <row r="222" spans="1:13" ht="25.5">
      <c r="A222" s="178" t="s">
        <v>1084</v>
      </c>
      <c r="B222" s="149" t="s">
        <v>622</v>
      </c>
      <c r="C222" s="149" t="s">
        <v>1085</v>
      </c>
      <c r="D222" s="149" t="s">
        <v>1086</v>
      </c>
      <c r="E222" s="149" t="s">
        <v>1087</v>
      </c>
      <c r="F222" s="359"/>
      <c r="G222" s="325"/>
      <c r="H222" s="149" t="s">
        <v>201</v>
      </c>
      <c r="I222" s="98"/>
      <c r="J222" s="98"/>
      <c r="K222" s="98"/>
      <c r="L222" s="323"/>
      <c r="M222" s="177"/>
    </row>
    <row r="223" spans="1:13" ht="25.5">
      <c r="A223" s="178" t="s">
        <v>1088</v>
      </c>
      <c r="B223" s="175" t="s">
        <v>622</v>
      </c>
      <c r="C223" s="175" t="s">
        <v>1089</v>
      </c>
      <c r="D223" s="175" t="s">
        <v>1090</v>
      </c>
      <c r="E223" s="175" t="s">
        <v>1091</v>
      </c>
      <c r="F223" s="304"/>
      <c r="G223" s="138"/>
      <c r="H223" s="175" t="s">
        <v>201</v>
      </c>
      <c r="I223" s="176"/>
      <c r="J223" s="176"/>
      <c r="K223" s="176"/>
      <c r="L223" s="322"/>
      <c r="M223" s="177"/>
    </row>
    <row r="224" spans="1:13" ht="51">
      <c r="A224" s="178" t="s">
        <v>1092</v>
      </c>
      <c r="B224" s="149" t="s">
        <v>622</v>
      </c>
      <c r="C224" s="149" t="s">
        <v>1093</v>
      </c>
      <c r="D224" s="149" t="s">
        <v>1094</v>
      </c>
      <c r="E224" s="149" t="s">
        <v>1095</v>
      </c>
      <c r="F224" s="359"/>
      <c r="G224" s="325"/>
      <c r="H224" s="149" t="s">
        <v>201</v>
      </c>
      <c r="I224" s="98"/>
      <c r="J224" s="98"/>
      <c r="K224" s="98"/>
      <c r="L224" s="323"/>
      <c r="M224" s="177"/>
    </row>
    <row r="225" spans="1:13" ht="25.5">
      <c r="A225" s="178" t="s">
        <v>1096</v>
      </c>
      <c r="B225" s="175" t="s">
        <v>622</v>
      </c>
      <c r="C225" s="175" t="s">
        <v>1097</v>
      </c>
      <c r="D225" s="175" t="s">
        <v>1098</v>
      </c>
      <c r="E225" s="175" t="s">
        <v>1099</v>
      </c>
      <c r="F225" s="304"/>
      <c r="G225" s="138"/>
      <c r="H225" s="175" t="s">
        <v>201</v>
      </c>
      <c r="I225" s="176"/>
      <c r="J225" s="176"/>
      <c r="K225" s="176"/>
      <c r="L225" s="322"/>
      <c r="M225" s="177"/>
    </row>
    <row r="226" spans="1:13" ht="51">
      <c r="A226" s="178" t="s">
        <v>1100</v>
      </c>
      <c r="B226" s="149" t="s">
        <v>622</v>
      </c>
      <c r="C226" s="149" t="s">
        <v>1101</v>
      </c>
      <c r="D226" s="149" t="s">
        <v>1102</v>
      </c>
      <c r="E226" s="149" t="s">
        <v>1103</v>
      </c>
      <c r="F226" s="359"/>
      <c r="G226" s="325"/>
      <c r="H226" s="149" t="s">
        <v>201</v>
      </c>
      <c r="I226" s="98"/>
      <c r="J226" s="98"/>
      <c r="K226" s="98"/>
      <c r="L226" s="323"/>
      <c r="M226" s="177"/>
    </row>
    <row r="227" spans="1:13" ht="25.5">
      <c r="A227" s="178" t="s">
        <v>1104</v>
      </c>
      <c r="B227" s="175" t="s">
        <v>622</v>
      </c>
      <c r="C227" s="175" t="s">
        <v>1105</v>
      </c>
      <c r="D227" s="175" t="s">
        <v>1106</v>
      </c>
      <c r="E227" s="175" t="s">
        <v>1107</v>
      </c>
      <c r="F227" s="304"/>
      <c r="G227" s="138"/>
      <c r="H227" s="175" t="s">
        <v>324</v>
      </c>
      <c r="I227" s="176"/>
      <c r="J227" s="176"/>
      <c r="K227" s="176"/>
      <c r="L227" s="322"/>
      <c r="M227" s="177"/>
    </row>
    <row r="228" spans="1:13" ht="25.5">
      <c r="A228" s="178" t="s">
        <v>1108</v>
      </c>
      <c r="B228" s="149" t="s">
        <v>622</v>
      </c>
      <c r="C228" s="149" t="s">
        <v>1109</v>
      </c>
      <c r="D228" s="149" t="s">
        <v>1110</v>
      </c>
      <c r="E228" s="149" t="s">
        <v>1111</v>
      </c>
      <c r="F228" s="359"/>
      <c r="G228" s="325"/>
      <c r="H228" s="149" t="s">
        <v>201</v>
      </c>
      <c r="I228" s="98"/>
      <c r="J228" s="98"/>
      <c r="K228" s="98"/>
      <c r="L228" s="323"/>
      <c r="M228" s="177"/>
    </row>
    <row r="229" spans="1:13" ht="25.5">
      <c r="A229" s="178" t="s">
        <v>1112</v>
      </c>
      <c r="B229" s="175" t="s">
        <v>622</v>
      </c>
      <c r="C229" s="175" t="s">
        <v>1113</v>
      </c>
      <c r="D229" s="175" t="s">
        <v>1114</v>
      </c>
      <c r="E229" s="175" t="s">
        <v>1115</v>
      </c>
      <c r="F229" s="304"/>
      <c r="G229" s="138"/>
      <c r="H229" s="175" t="s">
        <v>201</v>
      </c>
      <c r="I229" s="176"/>
      <c r="J229" s="176"/>
      <c r="K229" s="176"/>
      <c r="L229" s="322"/>
      <c r="M229" s="177"/>
    </row>
    <row r="230" spans="1:13" ht="25.5">
      <c r="A230" s="178" t="s">
        <v>1116</v>
      </c>
      <c r="B230" s="149" t="s">
        <v>622</v>
      </c>
      <c r="C230" s="149" t="s">
        <v>1117</v>
      </c>
      <c r="D230" s="149" t="s">
        <v>1118</v>
      </c>
      <c r="E230" s="149" t="s">
        <v>1119</v>
      </c>
      <c r="F230" s="359"/>
      <c r="G230" s="325"/>
      <c r="H230" s="149" t="s">
        <v>201</v>
      </c>
      <c r="I230" s="98"/>
      <c r="J230" s="98"/>
      <c r="K230" s="98"/>
      <c r="L230" s="323"/>
      <c r="M230" s="177"/>
    </row>
    <row r="231" spans="1:13" ht="25.5">
      <c r="A231" s="178" t="s">
        <v>1120</v>
      </c>
      <c r="B231" s="175" t="s">
        <v>622</v>
      </c>
      <c r="C231" s="175" t="s">
        <v>1121</v>
      </c>
      <c r="D231" s="175" t="s">
        <v>1122</v>
      </c>
      <c r="E231" s="175" t="s">
        <v>1123</v>
      </c>
      <c r="F231" s="304"/>
      <c r="G231" s="138"/>
      <c r="H231" s="175" t="s">
        <v>201</v>
      </c>
      <c r="I231" s="176"/>
      <c r="J231" s="176"/>
      <c r="K231" s="176"/>
      <c r="L231" s="322"/>
      <c r="M231" s="177"/>
    </row>
    <row r="232" spans="1:13" ht="25.5">
      <c r="A232" s="178" t="s">
        <v>1124</v>
      </c>
      <c r="B232" s="149" t="s">
        <v>622</v>
      </c>
      <c r="C232" s="149" t="s">
        <v>1125</v>
      </c>
      <c r="D232" s="149" t="s">
        <v>1126</v>
      </c>
      <c r="E232" s="149" t="s">
        <v>1127</v>
      </c>
      <c r="F232" s="359"/>
      <c r="G232" s="325"/>
      <c r="H232" s="149" t="s">
        <v>201</v>
      </c>
      <c r="I232" s="98"/>
      <c r="J232" s="98"/>
      <c r="K232" s="98"/>
      <c r="L232" s="323"/>
      <c r="M232" s="177"/>
    </row>
    <row r="233" spans="1:13" ht="25.5">
      <c r="A233" s="178" t="s">
        <v>1128</v>
      </c>
      <c r="B233" s="175" t="s">
        <v>622</v>
      </c>
      <c r="C233" s="175" t="s">
        <v>1129</v>
      </c>
      <c r="D233" s="175" t="s">
        <v>1130</v>
      </c>
      <c r="E233" s="175" t="s">
        <v>1131</v>
      </c>
      <c r="F233" s="304"/>
      <c r="G233" s="138"/>
      <c r="H233" s="175" t="s">
        <v>324</v>
      </c>
      <c r="I233" s="176"/>
      <c r="J233" s="176"/>
      <c r="K233" s="176"/>
      <c r="L233" s="322"/>
      <c r="M233" s="177"/>
    </row>
    <row r="234" spans="1:13" ht="63.75">
      <c r="A234" s="178" t="s">
        <v>1132</v>
      </c>
      <c r="B234" s="149" t="s">
        <v>1133</v>
      </c>
      <c r="C234" s="149" t="s">
        <v>1134</v>
      </c>
      <c r="D234" s="149" t="s">
        <v>1135</v>
      </c>
      <c r="E234" s="149" t="s">
        <v>1136</v>
      </c>
      <c r="F234" s="359"/>
      <c r="G234" s="325"/>
      <c r="H234" s="149" t="s">
        <v>403</v>
      </c>
      <c r="I234" s="98"/>
      <c r="J234" s="98"/>
      <c r="K234" s="98"/>
      <c r="L234" s="94" t="s">
        <v>1137</v>
      </c>
      <c r="M234" s="177"/>
    </row>
    <row r="235" spans="1:13" ht="25.5">
      <c r="A235" s="178" t="s">
        <v>1138</v>
      </c>
      <c r="B235" s="175" t="s">
        <v>622</v>
      </c>
      <c r="C235" s="175" t="s">
        <v>1139</v>
      </c>
      <c r="D235" s="175" t="s">
        <v>1140</v>
      </c>
      <c r="E235" s="175" t="s">
        <v>1141</v>
      </c>
      <c r="F235" s="304"/>
      <c r="G235" s="138"/>
      <c r="H235" s="175" t="s">
        <v>201</v>
      </c>
      <c r="I235" s="176"/>
      <c r="J235" s="176"/>
      <c r="K235" s="176"/>
      <c r="L235" s="322"/>
      <c r="M235" s="177"/>
    </row>
    <row r="236" spans="1:13" ht="51">
      <c r="A236" s="178" t="s">
        <v>1142</v>
      </c>
      <c r="B236" s="149" t="s">
        <v>1068</v>
      </c>
      <c r="C236" s="149" t="s">
        <v>1143</v>
      </c>
      <c r="D236" s="149" t="s">
        <v>1144</v>
      </c>
      <c r="E236" s="149" t="s">
        <v>1145</v>
      </c>
      <c r="F236" s="359"/>
      <c r="G236" s="325"/>
      <c r="H236" s="149" t="s">
        <v>201</v>
      </c>
      <c r="I236" s="98"/>
      <c r="J236" s="98"/>
      <c r="K236" s="98"/>
      <c r="L236" s="323"/>
      <c r="M236" s="177"/>
    </row>
    <row r="237" spans="1:13" ht="25.5">
      <c r="A237" s="178" t="s">
        <v>1146</v>
      </c>
      <c r="B237" s="175" t="s">
        <v>622</v>
      </c>
      <c r="C237" s="175" t="s">
        <v>1147</v>
      </c>
      <c r="D237" s="175" t="s">
        <v>1148</v>
      </c>
      <c r="E237" s="175" t="s">
        <v>1149</v>
      </c>
      <c r="F237" s="304"/>
      <c r="G237" s="138"/>
      <c r="H237" s="175" t="s">
        <v>201</v>
      </c>
      <c r="I237" s="176"/>
      <c r="J237" s="176"/>
      <c r="K237" s="176"/>
      <c r="L237" s="322"/>
      <c r="M237" s="177"/>
    </row>
    <row r="238" spans="1:13" ht="25.5">
      <c r="A238" s="178" t="s">
        <v>1150</v>
      </c>
      <c r="B238" s="149" t="s">
        <v>338</v>
      </c>
      <c r="C238" s="149" t="s">
        <v>1151</v>
      </c>
      <c r="D238" s="149" t="s">
        <v>1152</v>
      </c>
      <c r="E238" s="149" t="s">
        <v>1153</v>
      </c>
      <c r="F238" s="359"/>
      <c r="G238" s="325"/>
      <c r="H238" s="149" t="s">
        <v>403</v>
      </c>
      <c r="I238" s="98"/>
      <c r="J238" s="98"/>
      <c r="K238" s="98"/>
      <c r="L238" s="324" t="s">
        <v>404</v>
      </c>
      <c r="M238" s="177"/>
    </row>
    <row r="239" spans="1:13" ht="51">
      <c r="A239" s="178" t="s">
        <v>1154</v>
      </c>
      <c r="B239" s="175" t="s">
        <v>1155</v>
      </c>
      <c r="C239" s="175" t="s">
        <v>1156</v>
      </c>
      <c r="D239" s="175" t="s">
        <v>1157</v>
      </c>
      <c r="E239" s="175" t="s">
        <v>1158</v>
      </c>
      <c r="F239" s="304"/>
      <c r="G239" s="138"/>
      <c r="H239" s="175" t="s">
        <v>201</v>
      </c>
      <c r="I239" s="176"/>
      <c r="J239" s="176"/>
      <c r="K239" s="176"/>
      <c r="L239" s="322"/>
      <c r="M239" s="177"/>
    </row>
    <row r="240" spans="1:13" ht="25.5">
      <c r="A240" s="178" t="s">
        <v>1159</v>
      </c>
      <c r="B240" s="149" t="s">
        <v>1160</v>
      </c>
      <c r="C240" s="149" t="s">
        <v>1161</v>
      </c>
      <c r="D240" s="149" t="s">
        <v>1162</v>
      </c>
      <c r="E240" s="149" t="s">
        <v>1163</v>
      </c>
      <c r="F240" s="359"/>
      <c r="G240" s="325"/>
      <c r="H240" s="149" t="s">
        <v>201</v>
      </c>
      <c r="I240" s="98"/>
      <c r="J240" s="98"/>
      <c r="K240" s="98"/>
      <c r="L240" s="323"/>
      <c r="M240" s="177"/>
    </row>
    <row r="241" spans="1:13" ht="89.25">
      <c r="A241" s="178" t="s">
        <v>1164</v>
      </c>
      <c r="B241" s="175" t="s">
        <v>1160</v>
      </c>
      <c r="C241" s="175" t="s">
        <v>1165</v>
      </c>
      <c r="D241" s="175" t="s">
        <v>1166</v>
      </c>
      <c r="E241" s="175" t="s">
        <v>1167</v>
      </c>
      <c r="F241" s="304"/>
      <c r="G241" s="138"/>
      <c r="H241" s="175" t="s">
        <v>201</v>
      </c>
      <c r="I241" s="176"/>
      <c r="J241" s="176"/>
      <c r="K241" s="176"/>
      <c r="L241" s="322"/>
      <c r="M241" s="177"/>
    </row>
    <row r="242" spans="1:13" ht="114.75">
      <c r="A242" s="178" t="s">
        <v>1168</v>
      </c>
      <c r="B242" s="149" t="s">
        <v>1169</v>
      </c>
      <c r="C242" s="149" t="s">
        <v>1170</v>
      </c>
      <c r="D242" s="149" t="s">
        <v>1171</v>
      </c>
      <c r="E242" s="149" t="s">
        <v>1172</v>
      </c>
      <c r="F242" s="359"/>
      <c r="G242" s="325"/>
      <c r="H242" s="149" t="s">
        <v>201</v>
      </c>
      <c r="I242" s="98"/>
      <c r="J242" s="98"/>
      <c r="K242" s="98"/>
      <c r="L242" s="323"/>
      <c r="M242" s="177"/>
    </row>
    <row r="243" spans="1:13" ht="25.5">
      <c r="A243" s="178" t="s">
        <v>1173</v>
      </c>
      <c r="B243" s="175" t="s">
        <v>1169</v>
      </c>
      <c r="C243" s="175" t="s">
        <v>1174</v>
      </c>
      <c r="D243" s="175" t="s">
        <v>1175</v>
      </c>
      <c r="E243" s="175" t="s">
        <v>1176</v>
      </c>
      <c r="F243" s="304"/>
      <c r="G243" s="138"/>
      <c r="H243" s="175" t="s">
        <v>201</v>
      </c>
      <c r="I243" s="176"/>
      <c r="J243" s="176"/>
      <c r="K243" s="176"/>
      <c r="L243" s="322"/>
      <c r="M243" s="177"/>
    </row>
    <row r="244" spans="1:13" ht="76.5">
      <c r="A244" s="178" t="s">
        <v>1177</v>
      </c>
      <c r="B244" s="149" t="s">
        <v>1178</v>
      </c>
      <c r="C244" s="149" t="s">
        <v>1179</v>
      </c>
      <c r="D244" s="149" t="s">
        <v>1180</v>
      </c>
      <c r="E244" s="149" t="s">
        <v>1181</v>
      </c>
      <c r="F244" s="359"/>
      <c r="G244" s="325"/>
      <c r="H244" s="149" t="s">
        <v>201</v>
      </c>
      <c r="I244" s="98"/>
      <c r="J244" s="98"/>
      <c r="K244" s="98"/>
      <c r="L244" s="323"/>
      <c r="M244" s="177"/>
    </row>
    <row r="245" spans="1:13" ht="127.5">
      <c r="A245" s="178" t="s">
        <v>1182</v>
      </c>
      <c r="B245" s="175" t="s">
        <v>1178</v>
      </c>
      <c r="C245" s="175" t="s">
        <v>1183</v>
      </c>
      <c r="D245" s="175" t="s">
        <v>1184</v>
      </c>
      <c r="E245" s="175" t="s">
        <v>1185</v>
      </c>
      <c r="F245" s="304"/>
      <c r="G245" s="138"/>
      <c r="H245" s="175" t="s">
        <v>201</v>
      </c>
      <c r="I245" s="176"/>
      <c r="J245" s="176"/>
      <c r="K245" s="176"/>
      <c r="L245" s="322"/>
      <c r="M245" s="177"/>
    </row>
    <row r="246" spans="1:13" ht="27.75">
      <c r="A246" s="178" t="s">
        <v>1186</v>
      </c>
      <c r="B246" s="149" t="s">
        <v>1160</v>
      </c>
      <c r="C246" s="149" t="s">
        <v>1187</v>
      </c>
      <c r="D246" s="149" t="s">
        <v>1188</v>
      </c>
      <c r="E246" s="149" t="s">
        <v>1189</v>
      </c>
      <c r="F246" s="359"/>
      <c r="G246" s="325"/>
      <c r="H246" s="149" t="s">
        <v>201</v>
      </c>
      <c r="I246" s="98"/>
      <c r="J246" s="98"/>
      <c r="K246" s="98"/>
      <c r="L246" s="323"/>
      <c r="M246" s="177"/>
    </row>
    <row r="247" spans="1:13" ht="25.5">
      <c r="A247" s="178" t="s">
        <v>1190</v>
      </c>
      <c r="B247" s="175" t="s">
        <v>1191</v>
      </c>
      <c r="C247" s="175" t="s">
        <v>1192</v>
      </c>
      <c r="D247" s="175" t="s">
        <v>1193</v>
      </c>
      <c r="E247" s="175" t="s">
        <v>1194</v>
      </c>
      <c r="F247" s="304"/>
      <c r="G247" s="138"/>
      <c r="H247" s="175" t="s">
        <v>201</v>
      </c>
      <c r="I247" s="176"/>
      <c r="J247" s="176"/>
      <c r="K247" s="176"/>
      <c r="L247" s="322"/>
      <c r="M247" s="177"/>
    </row>
    <row r="248" spans="1:13" ht="38.25">
      <c r="A248" s="178" t="s">
        <v>1195</v>
      </c>
      <c r="B248" s="149" t="s">
        <v>1191</v>
      </c>
      <c r="C248" s="149" t="s">
        <v>1196</v>
      </c>
      <c r="D248" s="149" t="s">
        <v>1197</v>
      </c>
      <c r="E248" s="149" t="s">
        <v>1198</v>
      </c>
      <c r="F248" s="359"/>
      <c r="G248" s="325"/>
      <c r="H248" s="149" t="s">
        <v>201</v>
      </c>
      <c r="I248" s="98"/>
      <c r="J248" s="98"/>
      <c r="K248" s="98"/>
      <c r="L248" s="323"/>
      <c r="M248" s="177"/>
    </row>
    <row r="249" spans="1:13" ht="25.5">
      <c r="A249" s="178" t="s">
        <v>1199</v>
      </c>
      <c r="B249" s="175" t="s">
        <v>1191</v>
      </c>
      <c r="C249" s="175" t="s">
        <v>1200</v>
      </c>
      <c r="D249" s="175" t="s">
        <v>1201</v>
      </c>
      <c r="E249" s="175" t="s">
        <v>1202</v>
      </c>
      <c r="F249" s="304"/>
      <c r="G249" s="138"/>
      <c r="H249" s="175" t="s">
        <v>201</v>
      </c>
      <c r="I249" s="176"/>
      <c r="J249" s="176"/>
      <c r="K249" s="176"/>
      <c r="L249" s="322"/>
      <c r="M249" s="177"/>
    </row>
    <row r="250" spans="1:13" ht="51">
      <c r="A250" s="178" t="s">
        <v>1203</v>
      </c>
      <c r="B250" s="149" t="s">
        <v>1169</v>
      </c>
      <c r="C250" s="149" t="s">
        <v>1204</v>
      </c>
      <c r="D250" s="149" t="s">
        <v>1205</v>
      </c>
      <c r="E250" s="149" t="s">
        <v>1206</v>
      </c>
      <c r="F250" s="359"/>
      <c r="G250" s="325"/>
      <c r="H250" s="149" t="s">
        <v>201</v>
      </c>
      <c r="I250" s="98"/>
      <c r="J250" s="98"/>
      <c r="K250" s="98"/>
      <c r="L250" s="323"/>
      <c r="M250" s="177"/>
    </row>
    <row r="251" spans="1:13" ht="38.25">
      <c r="A251" s="178" t="s">
        <v>1207</v>
      </c>
      <c r="B251" s="175" t="s">
        <v>1160</v>
      </c>
      <c r="C251" s="175" t="s">
        <v>1208</v>
      </c>
      <c r="D251" s="175" t="s">
        <v>1209</v>
      </c>
      <c r="E251" s="175" t="s">
        <v>1210</v>
      </c>
      <c r="F251" s="304"/>
      <c r="G251" s="138"/>
      <c r="H251" s="175" t="s">
        <v>201</v>
      </c>
      <c r="I251" s="176"/>
      <c r="J251" s="176"/>
      <c r="K251" s="176"/>
      <c r="L251" s="322"/>
      <c r="M251" s="177"/>
    </row>
    <row r="252" spans="1:13" ht="38.25">
      <c r="A252" s="178" t="s">
        <v>1211</v>
      </c>
      <c r="B252" s="149" t="s">
        <v>1212</v>
      </c>
      <c r="C252" s="149" t="s">
        <v>1213</v>
      </c>
      <c r="D252" s="149" t="s">
        <v>1214</v>
      </c>
      <c r="E252" s="149" t="s">
        <v>1215</v>
      </c>
      <c r="F252" s="359"/>
      <c r="G252" s="325"/>
      <c r="H252" s="149" t="s">
        <v>201</v>
      </c>
      <c r="I252" s="98"/>
      <c r="J252" s="98"/>
      <c r="K252" s="98"/>
      <c r="L252" s="323"/>
      <c r="M252" s="177"/>
    </row>
    <row r="253" spans="1:13" ht="76.5">
      <c r="A253" s="178" t="s">
        <v>1216</v>
      </c>
      <c r="B253" s="175" t="s">
        <v>1217</v>
      </c>
      <c r="C253" s="175" t="s">
        <v>1218</v>
      </c>
      <c r="D253" s="175" t="s">
        <v>649</v>
      </c>
      <c r="E253" s="175" t="s">
        <v>1219</v>
      </c>
      <c r="F253" s="304"/>
      <c r="G253" s="138"/>
      <c r="H253" s="175" t="s">
        <v>201</v>
      </c>
      <c r="I253" s="176"/>
      <c r="J253" s="176"/>
      <c r="K253" s="176"/>
      <c r="L253" s="322"/>
      <c r="M253" s="177"/>
    </row>
    <row r="254" spans="1:13" ht="38.25">
      <c r="A254" s="178" t="s">
        <v>1220</v>
      </c>
      <c r="B254" s="149" t="s">
        <v>1212</v>
      </c>
      <c r="C254" s="149" t="s">
        <v>1221</v>
      </c>
      <c r="D254" s="149" t="s">
        <v>1222</v>
      </c>
      <c r="E254" s="149" t="s">
        <v>1223</v>
      </c>
      <c r="F254" s="359"/>
      <c r="G254" s="325"/>
      <c r="H254" s="149" t="s">
        <v>201</v>
      </c>
      <c r="I254" s="98"/>
      <c r="J254" s="98"/>
      <c r="K254" s="98"/>
      <c r="L254" s="323"/>
      <c r="M254" s="177"/>
    </row>
    <row r="255" spans="1:13" ht="114.75">
      <c r="A255" s="178" t="s">
        <v>1224</v>
      </c>
      <c r="B255" s="175" t="s">
        <v>1225</v>
      </c>
      <c r="C255" s="175" t="s">
        <v>1226</v>
      </c>
      <c r="D255" s="175" t="s">
        <v>1227</v>
      </c>
      <c r="E255" s="175" t="s">
        <v>1228</v>
      </c>
      <c r="F255" s="304"/>
      <c r="G255" s="138"/>
      <c r="H255" s="175" t="s">
        <v>201</v>
      </c>
      <c r="I255" s="176"/>
      <c r="J255" s="176"/>
      <c r="K255" s="176"/>
      <c r="L255" s="322"/>
      <c r="M255" s="177"/>
    </row>
    <row r="256" spans="1:13" ht="38.25">
      <c r="A256" s="178" t="s">
        <v>1229</v>
      </c>
      <c r="B256" s="149" t="s">
        <v>1212</v>
      </c>
      <c r="C256" s="149" t="s">
        <v>1230</v>
      </c>
      <c r="D256" s="149" t="s">
        <v>1222</v>
      </c>
      <c r="E256" s="149" t="s">
        <v>1231</v>
      </c>
      <c r="F256" s="359"/>
      <c r="G256" s="325"/>
      <c r="H256" s="149" t="s">
        <v>201</v>
      </c>
      <c r="I256" s="98"/>
      <c r="J256" s="98"/>
      <c r="K256" s="98"/>
      <c r="L256" s="323"/>
      <c r="M256" s="177"/>
    </row>
    <row r="257" spans="1:13" ht="38.25">
      <c r="A257" s="178" t="s">
        <v>1232</v>
      </c>
      <c r="B257" s="175" t="s">
        <v>1212</v>
      </c>
      <c r="C257" s="175" t="s">
        <v>1233</v>
      </c>
      <c r="D257" s="175" t="s">
        <v>1234</v>
      </c>
      <c r="E257" s="175" t="s">
        <v>1235</v>
      </c>
      <c r="F257" s="304"/>
      <c r="G257" s="138"/>
      <c r="H257" s="175" t="s">
        <v>201</v>
      </c>
      <c r="I257" s="176"/>
      <c r="J257" s="176"/>
      <c r="K257" s="176"/>
      <c r="L257" s="322"/>
      <c r="M257" s="177"/>
    </row>
    <row r="258" spans="1:13" ht="51">
      <c r="A258" s="178" t="s">
        <v>1236</v>
      </c>
      <c r="B258" s="149" t="s">
        <v>1160</v>
      </c>
      <c r="C258" s="149" t="s">
        <v>1237</v>
      </c>
      <c r="D258" s="149" t="s">
        <v>1238</v>
      </c>
      <c r="E258" s="149" t="s">
        <v>1239</v>
      </c>
      <c r="F258" s="359"/>
      <c r="G258" s="325"/>
      <c r="H258" s="149" t="s">
        <v>201</v>
      </c>
      <c r="I258" s="98"/>
      <c r="J258" s="98"/>
      <c r="K258" s="98"/>
      <c r="L258" s="323"/>
      <c r="M258" s="177"/>
    </row>
    <row r="259" spans="1:13" ht="38.25">
      <c r="A259" s="178" t="s">
        <v>1240</v>
      </c>
      <c r="B259" s="175" t="s">
        <v>1241</v>
      </c>
      <c r="C259" s="175" t="s">
        <v>1242</v>
      </c>
      <c r="D259" s="175" t="s">
        <v>1243</v>
      </c>
      <c r="E259" s="175" t="s">
        <v>1244</v>
      </c>
      <c r="F259" s="304"/>
      <c r="G259" s="138"/>
      <c r="H259" s="175" t="s">
        <v>201</v>
      </c>
      <c r="I259" s="176"/>
      <c r="J259" s="176"/>
      <c r="K259" s="176"/>
      <c r="L259" s="322"/>
      <c r="M259" s="177"/>
    </row>
    <row r="260" spans="1:13" ht="38.25">
      <c r="A260" s="178" t="s">
        <v>1245</v>
      </c>
      <c r="B260" s="149" t="s">
        <v>1246</v>
      </c>
      <c r="C260" s="149" t="s">
        <v>1247</v>
      </c>
      <c r="D260" s="149" t="s">
        <v>360</v>
      </c>
      <c r="E260" s="149" t="s">
        <v>1248</v>
      </c>
      <c r="F260" s="359"/>
      <c r="G260" s="325"/>
      <c r="H260" s="149" t="s">
        <v>201</v>
      </c>
      <c r="I260" s="98"/>
      <c r="J260" s="98"/>
      <c r="K260" s="98"/>
      <c r="L260" s="323"/>
      <c r="M260" s="177"/>
    </row>
    <row r="261" spans="1:13" ht="25.5">
      <c r="A261" s="178" t="s">
        <v>1249</v>
      </c>
      <c r="B261" s="175" t="s">
        <v>1250</v>
      </c>
      <c r="C261" s="175" t="s">
        <v>1251</v>
      </c>
      <c r="D261" s="175" t="s">
        <v>1252</v>
      </c>
      <c r="E261" s="175" t="s">
        <v>1253</v>
      </c>
      <c r="F261" s="304"/>
      <c r="G261" s="138"/>
      <c r="H261" s="175" t="s">
        <v>201</v>
      </c>
      <c r="I261" s="176"/>
      <c r="J261" s="176"/>
      <c r="K261" s="176"/>
      <c r="L261" s="322"/>
      <c r="M261" s="177"/>
    </row>
    <row r="262" spans="1:13" ht="51">
      <c r="A262" s="178" t="s">
        <v>1254</v>
      </c>
      <c r="B262" s="149" t="s">
        <v>1255</v>
      </c>
      <c r="C262" s="149" t="s">
        <v>1256</v>
      </c>
      <c r="D262" s="149" t="s">
        <v>1257</v>
      </c>
      <c r="E262" s="149" t="s">
        <v>1258</v>
      </c>
      <c r="F262" s="359"/>
      <c r="G262" s="325"/>
      <c r="H262" s="149" t="s">
        <v>201</v>
      </c>
      <c r="I262" s="98"/>
      <c r="J262" s="98"/>
      <c r="K262" s="98"/>
      <c r="L262" s="323"/>
      <c r="M262" s="177"/>
    </row>
    <row r="263" spans="1:13" ht="38.25">
      <c r="A263" s="178" t="s">
        <v>1259</v>
      </c>
      <c r="B263" s="175" t="s">
        <v>1260</v>
      </c>
      <c r="C263" s="175" t="s">
        <v>1261</v>
      </c>
      <c r="D263" s="175" t="s">
        <v>1262</v>
      </c>
      <c r="E263" s="175" t="s">
        <v>1263</v>
      </c>
      <c r="F263" s="304"/>
      <c r="G263" s="138"/>
      <c r="H263" s="175" t="s">
        <v>403</v>
      </c>
      <c r="I263" s="176"/>
      <c r="J263" s="176"/>
      <c r="K263" s="176"/>
      <c r="L263" s="198" t="s">
        <v>404</v>
      </c>
      <c r="M263" s="177"/>
    </row>
    <row r="264" spans="1:13" ht="51">
      <c r="A264" s="178" t="s">
        <v>1264</v>
      </c>
      <c r="B264" s="149" t="s">
        <v>1265</v>
      </c>
      <c r="C264" s="149" t="s">
        <v>1266</v>
      </c>
      <c r="D264" s="149" t="s">
        <v>901</v>
      </c>
      <c r="E264" s="149" t="s">
        <v>1267</v>
      </c>
      <c r="F264" s="359"/>
      <c r="G264" s="325"/>
      <c r="H264" s="149" t="s">
        <v>201</v>
      </c>
      <c r="I264" s="98"/>
      <c r="J264" s="98"/>
      <c r="K264" s="98"/>
      <c r="L264" s="323"/>
      <c r="M264" s="177"/>
    </row>
    <row r="265" spans="1:13" ht="89.25">
      <c r="A265" s="178" t="s">
        <v>1268</v>
      </c>
      <c r="B265" s="175" t="s">
        <v>1255</v>
      </c>
      <c r="C265" s="175" t="s">
        <v>1269</v>
      </c>
      <c r="D265" s="175" t="s">
        <v>1270</v>
      </c>
      <c r="E265" s="175" t="s">
        <v>1271</v>
      </c>
      <c r="F265" s="304"/>
      <c r="G265" s="138"/>
      <c r="H265" s="175" t="s">
        <v>201</v>
      </c>
      <c r="I265" s="176"/>
      <c r="J265" s="176"/>
      <c r="K265" s="176"/>
      <c r="L265" s="322"/>
      <c r="M265" s="177"/>
    </row>
    <row r="266" spans="1:13" ht="63.75">
      <c r="A266" s="178" t="s">
        <v>1272</v>
      </c>
      <c r="B266" s="149" t="s">
        <v>1260</v>
      </c>
      <c r="C266" s="149" t="s">
        <v>1273</v>
      </c>
      <c r="D266" s="149" t="s">
        <v>649</v>
      </c>
      <c r="E266" s="149" t="s">
        <v>1274</v>
      </c>
      <c r="F266" s="359"/>
      <c r="G266" s="325"/>
      <c r="H266" s="149" t="s">
        <v>403</v>
      </c>
      <c r="I266" s="98"/>
      <c r="J266" s="98"/>
      <c r="K266" s="98"/>
      <c r="L266" s="324" t="s">
        <v>404</v>
      </c>
      <c r="M266" s="177"/>
    </row>
    <row r="267" spans="1:13" ht="25.5">
      <c r="A267" s="178" t="s">
        <v>1275</v>
      </c>
      <c r="B267" s="175" t="s">
        <v>1276</v>
      </c>
      <c r="C267" s="175" t="s">
        <v>1277</v>
      </c>
      <c r="D267" s="175" t="s">
        <v>1278</v>
      </c>
      <c r="E267" s="175" t="s">
        <v>1279</v>
      </c>
      <c r="F267" s="304"/>
      <c r="G267" s="138"/>
      <c r="H267" s="175" t="s">
        <v>324</v>
      </c>
      <c r="I267" s="176"/>
      <c r="J267" s="176"/>
      <c r="K267" s="176"/>
      <c r="L267" s="322"/>
      <c r="M267" s="177"/>
    </row>
    <row r="268" spans="1:13" ht="25.5">
      <c r="A268" s="178" t="s">
        <v>1280</v>
      </c>
      <c r="B268" s="149" t="s">
        <v>1281</v>
      </c>
      <c r="C268" s="149" t="s">
        <v>1282</v>
      </c>
      <c r="D268" s="149" t="s">
        <v>554</v>
      </c>
      <c r="E268" s="149" t="s">
        <v>1283</v>
      </c>
      <c r="F268" s="359"/>
      <c r="G268" s="325"/>
      <c r="H268" s="149" t="s">
        <v>201</v>
      </c>
      <c r="I268" s="98"/>
      <c r="J268" s="98"/>
      <c r="K268" s="98"/>
      <c r="L268" s="323"/>
      <c r="M268" s="177"/>
    </row>
    <row r="269" spans="1:13" ht="38.25">
      <c r="A269" s="178" t="s">
        <v>1284</v>
      </c>
      <c r="B269" s="175" t="s">
        <v>1276</v>
      </c>
      <c r="C269" s="175" t="s">
        <v>1285</v>
      </c>
      <c r="D269" s="175" t="s">
        <v>1286</v>
      </c>
      <c r="E269" s="175" t="s">
        <v>1287</v>
      </c>
      <c r="F269" s="304"/>
      <c r="G269" s="138"/>
      <c r="H269" s="175" t="s">
        <v>201</v>
      </c>
      <c r="I269" s="176"/>
      <c r="J269" s="176"/>
      <c r="K269" s="176"/>
      <c r="L269" s="322"/>
      <c r="M269" s="177"/>
    </row>
    <row r="270" spans="1:13" ht="38.25">
      <c r="A270" s="178" t="s">
        <v>1288</v>
      </c>
      <c r="B270" s="149" t="s">
        <v>1289</v>
      </c>
      <c r="C270" s="149" t="s">
        <v>1290</v>
      </c>
      <c r="D270" s="149" t="s">
        <v>1291</v>
      </c>
      <c r="E270" s="149" t="s">
        <v>1292</v>
      </c>
      <c r="F270" s="359"/>
      <c r="G270" s="325"/>
      <c r="H270" s="149" t="s">
        <v>201</v>
      </c>
      <c r="I270" s="98"/>
      <c r="J270" s="98"/>
      <c r="K270" s="98"/>
      <c r="L270" s="323"/>
      <c r="M270" s="177"/>
    </row>
    <row r="271" spans="1:13" ht="51">
      <c r="A271" s="178" t="s">
        <v>1293</v>
      </c>
      <c r="B271" s="175" t="s">
        <v>1294</v>
      </c>
      <c r="C271" s="175" t="s">
        <v>1295</v>
      </c>
      <c r="D271" s="175" t="s">
        <v>1227</v>
      </c>
      <c r="E271" s="175" t="s">
        <v>1296</v>
      </c>
      <c r="F271" s="304"/>
      <c r="G271" s="138"/>
      <c r="H271" s="175" t="s">
        <v>201</v>
      </c>
      <c r="I271" s="176"/>
      <c r="J271" s="176"/>
      <c r="K271" s="176"/>
      <c r="L271" s="322"/>
      <c r="M271" s="177"/>
    </row>
    <row r="272" spans="1:13" ht="51">
      <c r="A272" s="178" t="s">
        <v>1297</v>
      </c>
      <c r="B272" s="149" t="s">
        <v>1289</v>
      </c>
      <c r="C272" s="149" t="s">
        <v>1298</v>
      </c>
      <c r="D272" s="149" t="s">
        <v>1299</v>
      </c>
      <c r="E272" s="149" t="s">
        <v>1300</v>
      </c>
      <c r="F272" s="359"/>
      <c r="G272" s="325"/>
      <c r="H272" s="149" t="s">
        <v>201</v>
      </c>
      <c r="I272" s="98"/>
      <c r="J272" s="98"/>
      <c r="K272" s="98"/>
      <c r="L272" s="323"/>
      <c r="M272" s="177"/>
    </row>
    <row r="273" spans="1:13" ht="102">
      <c r="A273" s="178" t="s">
        <v>1301</v>
      </c>
      <c r="B273" s="175" t="s">
        <v>1302</v>
      </c>
      <c r="C273" s="175" t="s">
        <v>1303</v>
      </c>
      <c r="D273" s="175" t="s">
        <v>1304</v>
      </c>
      <c r="E273" s="175" t="s">
        <v>1305</v>
      </c>
      <c r="F273" s="304"/>
      <c r="G273" s="138"/>
      <c r="H273" s="175" t="s">
        <v>201</v>
      </c>
      <c r="I273" s="176"/>
      <c r="J273" s="176"/>
      <c r="K273" s="176"/>
      <c r="L273" s="322"/>
      <c r="M273" s="177"/>
    </row>
    <row r="274" spans="1:13" ht="25.5">
      <c r="A274" s="178" t="s">
        <v>1306</v>
      </c>
      <c r="B274" s="149" t="s">
        <v>1307</v>
      </c>
      <c r="C274" s="149" t="s">
        <v>1308</v>
      </c>
      <c r="D274" s="149" t="s">
        <v>415</v>
      </c>
      <c r="E274" s="149" t="s">
        <v>1309</v>
      </c>
      <c r="F274" s="359"/>
      <c r="G274" s="325"/>
      <c r="H274" s="149" t="s">
        <v>201</v>
      </c>
      <c r="I274" s="98"/>
      <c r="J274" s="98"/>
      <c r="K274" s="98"/>
      <c r="L274" s="323"/>
      <c r="M274" s="177"/>
    </row>
    <row r="275" spans="1:13" ht="38.25">
      <c r="A275" s="178" t="s">
        <v>1310</v>
      </c>
      <c r="B275" s="175" t="s">
        <v>1311</v>
      </c>
      <c r="C275" s="175" t="s">
        <v>1312</v>
      </c>
      <c r="D275" s="175" t="s">
        <v>1313</v>
      </c>
      <c r="E275" s="175" t="s">
        <v>1314</v>
      </c>
      <c r="F275" s="304"/>
      <c r="G275" s="138"/>
      <c r="H275" s="175" t="s">
        <v>201</v>
      </c>
      <c r="I275" s="176"/>
      <c r="J275" s="176"/>
      <c r="K275" s="176"/>
      <c r="L275" s="322"/>
      <c r="M275" s="177"/>
    </row>
    <row r="276" spans="1:13" ht="25.5">
      <c r="A276" s="178" t="s">
        <v>1315</v>
      </c>
      <c r="B276" s="149" t="s">
        <v>1311</v>
      </c>
      <c r="C276" s="149" t="s">
        <v>1316</v>
      </c>
      <c r="D276" s="149" t="s">
        <v>1317</v>
      </c>
      <c r="E276" s="149" t="s">
        <v>1318</v>
      </c>
      <c r="F276" s="359"/>
      <c r="G276" s="325"/>
      <c r="H276" s="149" t="s">
        <v>201</v>
      </c>
      <c r="I276" s="98"/>
      <c r="J276" s="98"/>
      <c r="K276" s="98"/>
      <c r="L276" s="323"/>
      <c r="M276" s="177"/>
    </row>
    <row r="277" spans="1:13" ht="38.25">
      <c r="A277" s="178" t="s">
        <v>1319</v>
      </c>
      <c r="B277" s="175" t="s">
        <v>1320</v>
      </c>
      <c r="C277" s="175" t="s">
        <v>1321</v>
      </c>
      <c r="D277" s="175" t="s">
        <v>968</v>
      </c>
      <c r="E277" s="175" t="s">
        <v>1322</v>
      </c>
      <c r="F277" s="304"/>
      <c r="G277" s="138"/>
      <c r="H277" s="175" t="s">
        <v>201</v>
      </c>
      <c r="I277" s="176"/>
      <c r="J277" s="176"/>
      <c r="K277" s="176"/>
      <c r="L277" s="322"/>
      <c r="M277" s="177"/>
    </row>
    <row r="278" spans="1:13" ht="38.25">
      <c r="A278" s="178" t="s">
        <v>1323</v>
      </c>
      <c r="B278" s="149" t="s">
        <v>1320</v>
      </c>
      <c r="C278" s="149" t="s">
        <v>1324</v>
      </c>
      <c r="D278" s="149" t="s">
        <v>1325</v>
      </c>
      <c r="E278" s="149" t="s">
        <v>1326</v>
      </c>
      <c r="F278" s="359"/>
      <c r="G278" s="325"/>
      <c r="H278" s="149" t="s">
        <v>201</v>
      </c>
      <c r="I278" s="98"/>
      <c r="J278" s="98"/>
      <c r="K278" s="98"/>
      <c r="L278" s="323"/>
      <c r="M278" s="177"/>
    </row>
    <row r="279" spans="1:13" ht="25.5">
      <c r="A279" s="178" t="s">
        <v>1327</v>
      </c>
      <c r="B279" s="175" t="s">
        <v>1320</v>
      </c>
      <c r="C279" s="175" t="s">
        <v>1328</v>
      </c>
      <c r="D279" s="175" t="s">
        <v>1329</v>
      </c>
      <c r="E279" s="175" t="s">
        <v>1330</v>
      </c>
      <c r="F279" s="304"/>
      <c r="G279" s="138"/>
      <c r="H279" s="175" t="s">
        <v>201</v>
      </c>
      <c r="I279" s="176"/>
      <c r="J279" s="176"/>
      <c r="K279" s="176"/>
      <c r="L279" s="322"/>
      <c r="M279" s="177"/>
    </row>
    <row r="280" spans="1:13" ht="25.5">
      <c r="A280" s="178" t="s">
        <v>1331</v>
      </c>
      <c r="B280" s="149" t="s">
        <v>1320</v>
      </c>
      <c r="C280" s="149" t="s">
        <v>1332</v>
      </c>
      <c r="D280" s="149" t="s">
        <v>1333</v>
      </c>
      <c r="E280" s="149" t="s">
        <v>1334</v>
      </c>
      <c r="F280" s="359"/>
      <c r="G280" s="325"/>
      <c r="H280" s="149" t="s">
        <v>201</v>
      </c>
      <c r="I280" s="98"/>
      <c r="J280" s="98"/>
      <c r="K280" s="98"/>
      <c r="L280" s="323"/>
      <c r="M280" s="177"/>
    </row>
    <row r="281" spans="1:13" ht="25.5">
      <c r="A281" s="178" t="s">
        <v>1335</v>
      </c>
      <c r="B281" s="175" t="s">
        <v>1320</v>
      </c>
      <c r="C281" s="175" t="s">
        <v>1336</v>
      </c>
      <c r="D281" s="175" t="s">
        <v>1337</v>
      </c>
      <c r="E281" s="175" t="s">
        <v>1338</v>
      </c>
      <c r="F281" s="304"/>
      <c r="G281" s="138"/>
      <c r="H281" s="175" t="s">
        <v>201</v>
      </c>
      <c r="I281" s="176"/>
      <c r="J281" s="176"/>
      <c r="K281" s="176"/>
      <c r="L281" s="322"/>
      <c r="M281" s="177"/>
    </row>
    <row r="282" spans="1:13" ht="38.25">
      <c r="A282" s="178" t="s">
        <v>1339</v>
      </c>
      <c r="B282" s="149" t="s">
        <v>1320</v>
      </c>
      <c r="C282" s="149" t="s">
        <v>1340</v>
      </c>
      <c r="D282" s="149" t="s">
        <v>1341</v>
      </c>
      <c r="E282" s="149" t="s">
        <v>1342</v>
      </c>
      <c r="F282" s="359"/>
      <c r="G282" s="325"/>
      <c r="H282" s="149" t="s">
        <v>201</v>
      </c>
      <c r="I282" s="98"/>
      <c r="J282" s="98"/>
      <c r="K282" s="98"/>
      <c r="L282" s="323"/>
      <c r="M282" s="177"/>
    </row>
    <row r="283" spans="1:13" ht="25.5">
      <c r="A283" s="178" t="s">
        <v>1343</v>
      </c>
      <c r="B283" s="175" t="s">
        <v>1320</v>
      </c>
      <c r="C283" s="175" t="s">
        <v>1344</v>
      </c>
      <c r="D283" s="175" t="s">
        <v>1345</v>
      </c>
      <c r="E283" s="175" t="s">
        <v>1346</v>
      </c>
      <c r="F283" s="304"/>
      <c r="G283" s="138"/>
      <c r="H283" s="175" t="s">
        <v>201</v>
      </c>
      <c r="I283" s="176"/>
      <c r="J283" s="176"/>
      <c r="K283" s="176"/>
      <c r="L283" s="322"/>
      <c r="M283" s="177"/>
    </row>
    <row r="284" spans="1:13" ht="38.25">
      <c r="A284" s="178" t="s">
        <v>1347</v>
      </c>
      <c r="B284" s="149" t="s">
        <v>1320</v>
      </c>
      <c r="C284" s="149" t="s">
        <v>1348</v>
      </c>
      <c r="D284" s="149" t="s">
        <v>1349</v>
      </c>
      <c r="E284" s="149" t="s">
        <v>1350</v>
      </c>
      <c r="F284" s="359"/>
      <c r="G284" s="325"/>
      <c r="H284" s="149" t="s">
        <v>201</v>
      </c>
      <c r="I284" s="98"/>
      <c r="J284" s="98"/>
      <c r="K284" s="98"/>
      <c r="L284" s="323"/>
      <c r="M284" s="177"/>
    </row>
    <row r="285" spans="1:13" ht="25.5">
      <c r="A285" s="178" t="s">
        <v>1351</v>
      </c>
      <c r="B285" s="175" t="s">
        <v>1320</v>
      </c>
      <c r="C285" s="175" t="s">
        <v>1352</v>
      </c>
      <c r="D285" s="175" t="s">
        <v>649</v>
      </c>
      <c r="E285" s="175" t="s">
        <v>1353</v>
      </c>
      <c r="F285" s="304"/>
      <c r="G285" s="138"/>
      <c r="H285" s="175" t="s">
        <v>201</v>
      </c>
      <c r="I285" s="176"/>
      <c r="J285" s="176"/>
      <c r="K285" s="176"/>
      <c r="L285" s="322"/>
      <c r="M285" s="177"/>
    </row>
    <row r="286" spans="1:13" ht="25.5">
      <c r="A286" s="178" t="s">
        <v>1354</v>
      </c>
      <c r="B286" s="149" t="s">
        <v>1320</v>
      </c>
      <c r="C286" s="149" t="s">
        <v>1355</v>
      </c>
      <c r="D286" s="149" t="s">
        <v>1356</v>
      </c>
      <c r="E286" s="149" t="s">
        <v>1357</v>
      </c>
      <c r="F286" s="359"/>
      <c r="G286" s="325"/>
      <c r="H286" s="149" t="s">
        <v>201</v>
      </c>
      <c r="I286" s="98"/>
      <c r="J286" s="98"/>
      <c r="K286" s="98"/>
      <c r="L286" s="148"/>
      <c r="M286" s="180"/>
    </row>
    <row r="287" spans="1:13" ht="38.25">
      <c r="A287" s="178" t="s">
        <v>1358</v>
      </c>
      <c r="B287" s="175" t="s">
        <v>1320</v>
      </c>
      <c r="C287" s="175" t="s">
        <v>1359</v>
      </c>
      <c r="D287" s="175" t="s">
        <v>1360</v>
      </c>
      <c r="E287" s="175" t="s">
        <v>1361</v>
      </c>
      <c r="F287" s="304"/>
      <c r="G287" s="138"/>
      <c r="H287" s="175" t="s">
        <v>201</v>
      </c>
      <c r="I287" s="176"/>
      <c r="J287" s="176"/>
      <c r="K287" s="176"/>
      <c r="L287" s="322"/>
      <c r="M287" s="177"/>
    </row>
    <row r="288" spans="1:13" ht="38.25">
      <c r="A288" s="178" t="s">
        <v>1362</v>
      </c>
      <c r="B288" s="149" t="s">
        <v>1320</v>
      </c>
      <c r="C288" s="149" t="s">
        <v>1363</v>
      </c>
      <c r="D288" s="149" t="s">
        <v>1364</v>
      </c>
      <c r="E288" s="149" t="s">
        <v>1365</v>
      </c>
      <c r="F288" s="359"/>
      <c r="G288" s="325"/>
      <c r="H288" s="149" t="s">
        <v>201</v>
      </c>
      <c r="I288" s="98"/>
      <c r="J288" s="98"/>
      <c r="K288" s="98"/>
      <c r="L288" s="323"/>
      <c r="M288" s="177"/>
    </row>
    <row r="289" spans="1:13" ht="25.5">
      <c r="A289" s="178" t="s">
        <v>1366</v>
      </c>
      <c r="B289" s="175" t="s">
        <v>1320</v>
      </c>
      <c r="C289" s="175" t="s">
        <v>1367</v>
      </c>
      <c r="D289" s="175" t="s">
        <v>1368</v>
      </c>
      <c r="E289" s="175" t="s">
        <v>1369</v>
      </c>
      <c r="F289" s="304"/>
      <c r="G289" s="138"/>
      <c r="H289" s="175" t="s">
        <v>201</v>
      </c>
      <c r="I289" s="176"/>
      <c r="J289" s="176"/>
      <c r="K289" s="176"/>
      <c r="L289" s="322"/>
      <c r="M289" s="177"/>
    </row>
    <row r="290" spans="1:13" ht="25.5">
      <c r="A290" s="178" t="s">
        <v>1370</v>
      </c>
      <c r="B290" s="149" t="s">
        <v>1320</v>
      </c>
      <c r="C290" s="149" t="s">
        <v>1371</v>
      </c>
      <c r="D290" s="149" t="s">
        <v>1372</v>
      </c>
      <c r="E290" s="149" t="s">
        <v>1373</v>
      </c>
      <c r="F290" s="359"/>
      <c r="G290" s="325"/>
      <c r="H290" s="149" t="s">
        <v>201</v>
      </c>
      <c r="I290" s="98"/>
      <c r="J290" s="98"/>
      <c r="K290" s="98"/>
      <c r="L290" s="323"/>
      <c r="M290" s="177"/>
    </row>
    <row r="291" spans="1:13" ht="25.5">
      <c r="A291" s="178" t="s">
        <v>1374</v>
      </c>
      <c r="B291" s="175" t="s">
        <v>1320</v>
      </c>
      <c r="C291" s="175" t="s">
        <v>1375</v>
      </c>
      <c r="D291" s="175" t="s">
        <v>1376</v>
      </c>
      <c r="E291" s="175" t="s">
        <v>1377</v>
      </c>
      <c r="F291" s="304"/>
      <c r="G291" s="138"/>
      <c r="H291" s="175" t="s">
        <v>201</v>
      </c>
      <c r="I291" s="176"/>
      <c r="J291" s="176"/>
      <c r="K291" s="176"/>
      <c r="L291" s="322"/>
      <c r="M291" s="177"/>
    </row>
    <row r="292" spans="1:13" ht="25.5">
      <c r="A292" s="178" t="s">
        <v>1378</v>
      </c>
      <c r="B292" s="149" t="s">
        <v>1320</v>
      </c>
      <c r="C292" s="149" t="s">
        <v>1379</v>
      </c>
      <c r="D292" s="149" t="s">
        <v>1380</v>
      </c>
      <c r="E292" s="149" t="s">
        <v>1381</v>
      </c>
      <c r="F292" s="359"/>
      <c r="G292" s="325"/>
      <c r="H292" s="149" t="s">
        <v>201</v>
      </c>
      <c r="I292" s="98"/>
      <c r="J292" s="98"/>
      <c r="K292" s="98"/>
      <c r="L292" s="323"/>
      <c r="M292" s="177"/>
    </row>
    <row r="293" spans="1:13" ht="25.5">
      <c r="A293" s="178" t="s">
        <v>1382</v>
      </c>
      <c r="B293" s="175" t="s">
        <v>1320</v>
      </c>
      <c r="C293" s="175" t="s">
        <v>1383</v>
      </c>
      <c r="D293" s="175" t="s">
        <v>1384</v>
      </c>
      <c r="E293" s="175" t="s">
        <v>1385</v>
      </c>
      <c r="F293" s="304"/>
      <c r="G293" s="138"/>
      <c r="H293" s="175" t="s">
        <v>201</v>
      </c>
      <c r="I293" s="176"/>
      <c r="J293" s="176"/>
      <c r="K293" s="176"/>
      <c r="L293" s="322"/>
      <c r="M293" s="177"/>
    </row>
    <row r="294" spans="1:13" ht="25.5">
      <c r="A294" s="178" t="s">
        <v>1386</v>
      </c>
      <c r="B294" s="149" t="s">
        <v>1320</v>
      </c>
      <c r="C294" s="149" t="s">
        <v>1387</v>
      </c>
      <c r="D294" s="149" t="s">
        <v>939</v>
      </c>
      <c r="E294" s="149" t="s">
        <v>1388</v>
      </c>
      <c r="F294" s="359"/>
      <c r="G294" s="325"/>
      <c r="H294" s="149" t="s">
        <v>201</v>
      </c>
      <c r="I294" s="98"/>
      <c r="J294" s="98"/>
      <c r="K294" s="98"/>
      <c r="L294" s="323"/>
      <c r="M294" s="177"/>
    </row>
    <row r="295" spans="1:13" ht="76.5">
      <c r="A295" s="178" t="s">
        <v>1389</v>
      </c>
      <c r="B295" s="175" t="s">
        <v>1276</v>
      </c>
      <c r="C295" s="175" t="s">
        <v>1390</v>
      </c>
      <c r="D295" s="175" t="s">
        <v>1391</v>
      </c>
      <c r="E295" s="175" t="s">
        <v>1392</v>
      </c>
      <c r="F295" s="304"/>
      <c r="G295" s="138"/>
      <c r="H295" s="175" t="s">
        <v>201</v>
      </c>
      <c r="I295" s="176"/>
      <c r="J295" s="176"/>
      <c r="K295" s="176"/>
      <c r="L295" s="322"/>
      <c r="M295" s="177"/>
    </row>
    <row r="296" spans="1:13" ht="51">
      <c r="A296" s="178" t="s">
        <v>1393</v>
      </c>
      <c r="B296" s="149" t="s">
        <v>1320</v>
      </c>
      <c r="C296" s="149" t="s">
        <v>1394</v>
      </c>
      <c r="D296" s="149" t="s">
        <v>1395</v>
      </c>
      <c r="E296" s="149" t="s">
        <v>1396</v>
      </c>
      <c r="F296" s="359"/>
      <c r="G296" s="325"/>
      <c r="H296" s="149" t="s">
        <v>201</v>
      </c>
      <c r="I296" s="98"/>
      <c r="J296" s="98"/>
      <c r="K296" s="98"/>
      <c r="L296" s="323"/>
      <c r="M296" s="177"/>
    </row>
    <row r="297" spans="1:13" ht="51">
      <c r="A297" s="178" t="s">
        <v>1397</v>
      </c>
      <c r="B297" s="175" t="s">
        <v>1276</v>
      </c>
      <c r="C297" s="175" t="s">
        <v>1398</v>
      </c>
      <c r="D297" s="175" t="s">
        <v>1399</v>
      </c>
      <c r="E297" s="175" t="s">
        <v>1400</v>
      </c>
      <c r="F297" s="304"/>
      <c r="G297" s="138"/>
      <c r="H297" s="175" t="s">
        <v>201</v>
      </c>
      <c r="I297" s="176"/>
      <c r="J297" s="176"/>
      <c r="K297" s="176"/>
      <c r="L297" s="322"/>
      <c r="M297" s="177"/>
    </row>
    <row r="298" spans="1:13" ht="25.5">
      <c r="A298" s="178" t="s">
        <v>1401</v>
      </c>
      <c r="B298" s="149" t="s">
        <v>1320</v>
      </c>
      <c r="C298" s="149" t="s">
        <v>1402</v>
      </c>
      <c r="D298" s="149" t="s">
        <v>415</v>
      </c>
      <c r="E298" s="149" t="s">
        <v>1403</v>
      </c>
      <c r="F298" s="359"/>
      <c r="G298" s="325"/>
      <c r="H298" s="149" t="s">
        <v>201</v>
      </c>
      <c r="I298" s="98"/>
      <c r="J298" s="98"/>
      <c r="K298" s="98"/>
      <c r="L298" s="323"/>
      <c r="M298" s="177"/>
    </row>
    <row r="299" spans="1:13" ht="114.75">
      <c r="A299" s="178" t="s">
        <v>1404</v>
      </c>
      <c r="B299" s="175" t="s">
        <v>1276</v>
      </c>
      <c r="C299" s="175" t="s">
        <v>1405</v>
      </c>
      <c r="D299" s="175" t="s">
        <v>1406</v>
      </c>
      <c r="E299" s="175" t="s">
        <v>1407</v>
      </c>
      <c r="F299" s="304">
        <v>0</v>
      </c>
      <c r="G299" s="138">
        <v>0</v>
      </c>
      <c r="H299" s="175" t="s">
        <v>1408</v>
      </c>
      <c r="I299" s="181"/>
      <c r="J299" s="182"/>
      <c r="K299" s="182"/>
      <c r="L299" s="175"/>
      <c r="M299" s="183" t="s">
        <v>1409</v>
      </c>
    </row>
    <row r="300" spans="1:13" ht="76.5">
      <c r="A300" s="178" t="s">
        <v>1410</v>
      </c>
      <c r="B300" s="149" t="s">
        <v>1276</v>
      </c>
      <c r="C300" s="149" t="s">
        <v>1411</v>
      </c>
      <c r="D300" s="149" t="s">
        <v>811</v>
      </c>
      <c r="E300" s="149" t="s">
        <v>1412</v>
      </c>
      <c r="F300" s="359"/>
      <c r="G300" s="325"/>
      <c r="H300" s="149" t="s">
        <v>201</v>
      </c>
      <c r="I300" s="98"/>
      <c r="J300" s="98"/>
      <c r="K300" s="98"/>
      <c r="L300" s="149" t="s">
        <v>1413</v>
      </c>
      <c r="M300" s="174"/>
    </row>
    <row r="301" spans="1:13" ht="38.25">
      <c r="A301" s="178" t="s">
        <v>1414</v>
      </c>
      <c r="B301" s="175" t="s">
        <v>1311</v>
      </c>
      <c r="C301" s="175" t="s">
        <v>1415</v>
      </c>
      <c r="D301" s="175" t="s">
        <v>1416</v>
      </c>
      <c r="E301" s="175" t="s">
        <v>1417</v>
      </c>
      <c r="F301" s="304">
        <v>0</v>
      </c>
      <c r="G301" s="138">
        <v>0</v>
      </c>
      <c r="H301" s="184" t="s">
        <v>1418</v>
      </c>
      <c r="I301" s="185" t="s">
        <v>1419</v>
      </c>
      <c r="J301" s="185" t="s">
        <v>1420</v>
      </c>
      <c r="K301" s="185" t="s">
        <v>1420</v>
      </c>
      <c r="L301" s="127" t="s">
        <v>529</v>
      </c>
      <c r="M301" s="174"/>
    </row>
    <row r="302" spans="1:13" ht="38.25">
      <c r="A302" s="178" t="s">
        <v>1421</v>
      </c>
      <c r="B302" s="149" t="s">
        <v>1311</v>
      </c>
      <c r="C302" s="149" t="s">
        <v>1422</v>
      </c>
      <c r="D302" s="149" t="s">
        <v>1416</v>
      </c>
      <c r="E302" s="149" t="s">
        <v>1423</v>
      </c>
      <c r="F302" s="359">
        <v>0</v>
      </c>
      <c r="G302" s="325">
        <v>0</v>
      </c>
      <c r="H302" s="184" t="s">
        <v>1418</v>
      </c>
      <c r="I302" s="186" t="s">
        <v>1419</v>
      </c>
      <c r="J302" s="186" t="s">
        <v>1420</v>
      </c>
      <c r="K302" s="186" t="s">
        <v>1420</v>
      </c>
      <c r="L302" s="94" t="s">
        <v>529</v>
      </c>
      <c r="M302" s="174"/>
    </row>
    <row r="303" spans="1:13" ht="38.25">
      <c r="A303" s="178" t="s">
        <v>1424</v>
      </c>
      <c r="B303" s="175" t="s">
        <v>1311</v>
      </c>
      <c r="C303" s="175" t="s">
        <v>1425</v>
      </c>
      <c r="D303" s="175" t="s">
        <v>1426</v>
      </c>
      <c r="E303" s="175" t="s">
        <v>1427</v>
      </c>
      <c r="F303" s="304">
        <v>0</v>
      </c>
      <c r="G303" s="138">
        <v>0</v>
      </c>
      <c r="H303" s="184" t="s">
        <v>1418</v>
      </c>
      <c r="I303" s="185" t="s">
        <v>1419</v>
      </c>
      <c r="J303" s="185" t="s">
        <v>1420</v>
      </c>
      <c r="K303" s="185" t="s">
        <v>1420</v>
      </c>
      <c r="L303" s="127" t="s">
        <v>529</v>
      </c>
      <c r="M303" s="174"/>
    </row>
    <row r="304" spans="1:13" ht="38.25">
      <c r="A304" s="178" t="s">
        <v>1428</v>
      </c>
      <c r="B304" s="149" t="s">
        <v>1311</v>
      </c>
      <c r="C304" s="149" t="s">
        <v>1429</v>
      </c>
      <c r="D304" s="149" t="s">
        <v>1430</v>
      </c>
      <c r="E304" s="149" t="s">
        <v>1431</v>
      </c>
      <c r="F304" s="359">
        <v>0</v>
      </c>
      <c r="G304" s="325">
        <v>0</v>
      </c>
      <c r="H304" s="184" t="s">
        <v>1418</v>
      </c>
      <c r="I304" s="186" t="s">
        <v>1419</v>
      </c>
      <c r="J304" s="186" t="s">
        <v>1420</v>
      </c>
      <c r="K304" s="186" t="s">
        <v>1420</v>
      </c>
      <c r="L304" s="94" t="s">
        <v>529</v>
      </c>
      <c r="M304" s="174"/>
    </row>
    <row r="305" spans="1:13" ht="38.25">
      <c r="A305" s="178" t="s">
        <v>1432</v>
      </c>
      <c r="B305" s="175" t="s">
        <v>1311</v>
      </c>
      <c r="C305" s="175" t="s">
        <v>1433</v>
      </c>
      <c r="D305" s="175" t="s">
        <v>1434</v>
      </c>
      <c r="E305" s="175" t="s">
        <v>1435</v>
      </c>
      <c r="F305" s="304"/>
      <c r="G305" s="138"/>
      <c r="H305" s="175" t="s">
        <v>201</v>
      </c>
      <c r="I305" s="176"/>
      <c r="J305" s="176"/>
      <c r="K305" s="176"/>
      <c r="L305" s="127"/>
      <c r="M305" s="177"/>
    </row>
    <row r="306" spans="1:13" ht="25.5">
      <c r="A306" s="178" t="s">
        <v>1436</v>
      </c>
      <c r="B306" s="149" t="s">
        <v>1311</v>
      </c>
      <c r="C306" s="149" t="s">
        <v>1437</v>
      </c>
      <c r="D306" s="149" t="s">
        <v>1438</v>
      </c>
      <c r="E306" s="149" t="s">
        <v>1439</v>
      </c>
      <c r="F306" s="359"/>
      <c r="G306" s="325"/>
      <c r="H306" s="149" t="s">
        <v>201</v>
      </c>
      <c r="I306" s="98"/>
      <c r="J306" s="98"/>
      <c r="K306" s="98"/>
      <c r="L306" s="94"/>
      <c r="M306" s="177"/>
    </row>
    <row r="307" spans="1:13" ht="25.5">
      <c r="A307" s="178" t="s">
        <v>1440</v>
      </c>
      <c r="B307" s="175" t="s">
        <v>1311</v>
      </c>
      <c r="C307" s="175" t="s">
        <v>1441</v>
      </c>
      <c r="D307" s="175" t="s">
        <v>1442</v>
      </c>
      <c r="E307" s="175" t="s">
        <v>1443</v>
      </c>
      <c r="F307" s="304">
        <v>0</v>
      </c>
      <c r="G307" s="138">
        <v>0</v>
      </c>
      <c r="H307" s="184" t="s">
        <v>1418</v>
      </c>
      <c r="I307" s="185" t="s">
        <v>1419</v>
      </c>
      <c r="J307" s="185" t="s">
        <v>1420</v>
      </c>
      <c r="K307" s="185" t="s">
        <v>1420</v>
      </c>
      <c r="L307" s="127" t="s">
        <v>529</v>
      </c>
      <c r="M307" s="174"/>
    </row>
    <row r="308" spans="1:13" ht="25.5">
      <c r="A308" s="178" t="s">
        <v>1444</v>
      </c>
      <c r="B308" s="149" t="s">
        <v>1311</v>
      </c>
      <c r="C308" s="149" t="s">
        <v>1445</v>
      </c>
      <c r="D308" s="149" t="s">
        <v>1446</v>
      </c>
      <c r="E308" s="149" t="s">
        <v>1447</v>
      </c>
      <c r="F308" s="359"/>
      <c r="G308" s="325"/>
      <c r="H308" s="149" t="s">
        <v>201</v>
      </c>
      <c r="I308" s="98"/>
      <c r="J308" s="98"/>
      <c r="K308" s="98"/>
      <c r="L308" s="94"/>
      <c r="M308" s="177"/>
    </row>
    <row r="309" spans="1:13" ht="63.75">
      <c r="A309" s="178" t="s">
        <v>1448</v>
      </c>
      <c r="B309" s="175" t="s">
        <v>1311</v>
      </c>
      <c r="C309" s="175" t="s">
        <v>1449</v>
      </c>
      <c r="D309" s="175" t="s">
        <v>1450</v>
      </c>
      <c r="E309" s="175" t="s">
        <v>1451</v>
      </c>
      <c r="F309" s="304">
        <v>0</v>
      </c>
      <c r="G309" s="138">
        <v>0</v>
      </c>
      <c r="H309" s="175" t="s">
        <v>1452</v>
      </c>
      <c r="I309" s="185" t="s">
        <v>1419</v>
      </c>
      <c r="J309" s="185" t="s">
        <v>1420</v>
      </c>
      <c r="K309" s="185" t="s">
        <v>1420</v>
      </c>
      <c r="L309" s="127" t="s">
        <v>529</v>
      </c>
      <c r="M309" s="174"/>
    </row>
    <row r="310" spans="1:13" ht="51">
      <c r="A310" s="178" t="s">
        <v>1453</v>
      </c>
      <c r="B310" s="149" t="s">
        <v>1311</v>
      </c>
      <c r="C310" s="149" t="s">
        <v>1454</v>
      </c>
      <c r="D310" s="149" t="s">
        <v>1450</v>
      </c>
      <c r="E310" s="149" t="s">
        <v>1455</v>
      </c>
      <c r="F310" s="359">
        <v>0</v>
      </c>
      <c r="G310" s="325">
        <v>0</v>
      </c>
      <c r="H310" s="184" t="s">
        <v>1418</v>
      </c>
      <c r="I310" s="186" t="s">
        <v>1419</v>
      </c>
      <c r="J310" s="186" t="s">
        <v>1420</v>
      </c>
      <c r="K310" s="186" t="s">
        <v>1420</v>
      </c>
      <c r="L310" s="94" t="s">
        <v>529</v>
      </c>
      <c r="M310" s="174"/>
    </row>
    <row r="311" spans="1:13" ht="51">
      <c r="A311" s="178" t="s">
        <v>1456</v>
      </c>
      <c r="B311" s="175" t="s">
        <v>1311</v>
      </c>
      <c r="C311" s="175" t="s">
        <v>1457</v>
      </c>
      <c r="D311" s="175" t="s">
        <v>1458</v>
      </c>
      <c r="E311" s="175" t="s">
        <v>1459</v>
      </c>
      <c r="F311" s="304"/>
      <c r="G311" s="138"/>
      <c r="H311" s="175" t="s">
        <v>1460</v>
      </c>
      <c r="I311" s="176"/>
      <c r="J311" s="176"/>
      <c r="K311" s="176"/>
      <c r="L311" s="127"/>
      <c r="M311" s="177"/>
    </row>
    <row r="312" spans="1:13" ht="38.25">
      <c r="A312" s="178" t="s">
        <v>1461</v>
      </c>
      <c r="B312" s="149" t="s">
        <v>1311</v>
      </c>
      <c r="C312" s="149" t="s">
        <v>1462</v>
      </c>
      <c r="D312" s="149" t="s">
        <v>1463</v>
      </c>
      <c r="E312" s="149" t="s">
        <v>1464</v>
      </c>
      <c r="F312" s="359">
        <v>0</v>
      </c>
      <c r="G312" s="325">
        <v>0</v>
      </c>
      <c r="H312" s="184" t="s">
        <v>1418</v>
      </c>
      <c r="I312" s="186" t="s">
        <v>1419</v>
      </c>
      <c r="J312" s="186" t="s">
        <v>1420</v>
      </c>
      <c r="K312" s="186" t="s">
        <v>1420</v>
      </c>
      <c r="L312" s="94" t="s">
        <v>529</v>
      </c>
      <c r="M312" s="174"/>
    </row>
    <row r="313" spans="1:13" ht="25.5">
      <c r="A313" s="178" t="s">
        <v>1465</v>
      </c>
      <c r="B313" s="175" t="s">
        <v>1311</v>
      </c>
      <c r="C313" s="175" t="s">
        <v>1466</v>
      </c>
      <c r="D313" s="175" t="s">
        <v>1467</v>
      </c>
      <c r="E313" s="175" t="s">
        <v>1468</v>
      </c>
      <c r="F313" s="304">
        <v>0</v>
      </c>
      <c r="G313" s="138">
        <v>0</v>
      </c>
      <c r="H313" s="184" t="s">
        <v>1418</v>
      </c>
      <c r="I313" s="185" t="s">
        <v>1419</v>
      </c>
      <c r="J313" s="185" t="s">
        <v>1420</v>
      </c>
      <c r="K313" s="185" t="s">
        <v>1420</v>
      </c>
      <c r="L313" s="127" t="s">
        <v>529</v>
      </c>
      <c r="M313" s="174"/>
    </row>
    <row r="314" spans="1:13" ht="63.75">
      <c r="A314" s="178" t="s">
        <v>1469</v>
      </c>
      <c r="B314" s="149" t="s">
        <v>1311</v>
      </c>
      <c r="C314" s="149" t="s">
        <v>1470</v>
      </c>
      <c r="D314" s="149" t="s">
        <v>1471</v>
      </c>
      <c r="E314" s="149" t="s">
        <v>1472</v>
      </c>
      <c r="F314" s="362"/>
      <c r="G314" s="325"/>
      <c r="H314" s="149" t="s">
        <v>1473</v>
      </c>
      <c r="I314" s="98"/>
      <c r="J314" s="98"/>
      <c r="K314" s="98"/>
      <c r="L314" s="94" t="s">
        <v>503</v>
      </c>
      <c r="M314" s="177"/>
    </row>
    <row r="315" spans="1:13" ht="25.5">
      <c r="A315" s="178" t="s">
        <v>1474</v>
      </c>
      <c r="B315" s="149" t="s">
        <v>1311</v>
      </c>
      <c r="C315" s="149" t="s">
        <v>1475</v>
      </c>
      <c r="D315" s="149" t="s">
        <v>1476</v>
      </c>
      <c r="E315" s="149" t="s">
        <v>1477</v>
      </c>
      <c r="F315" s="359">
        <v>0</v>
      </c>
      <c r="G315" s="325">
        <v>0</v>
      </c>
      <c r="H315" s="184" t="s">
        <v>1418</v>
      </c>
      <c r="I315" s="186" t="s">
        <v>1419</v>
      </c>
      <c r="J315" s="186" t="s">
        <v>1420</v>
      </c>
      <c r="K315" s="186" t="s">
        <v>1420</v>
      </c>
      <c r="L315" s="94" t="s">
        <v>529</v>
      </c>
      <c r="M315" s="174"/>
    </row>
    <row r="316" spans="1:13" ht="38.25">
      <c r="A316" s="178" t="s">
        <v>1478</v>
      </c>
      <c r="B316" s="175" t="s">
        <v>1311</v>
      </c>
      <c r="C316" s="175" t="s">
        <v>1479</v>
      </c>
      <c r="D316" s="175" t="s">
        <v>356</v>
      </c>
      <c r="E316" s="175" t="s">
        <v>1480</v>
      </c>
      <c r="F316" s="304"/>
      <c r="G316" s="138"/>
      <c r="H316" s="175" t="s">
        <v>1481</v>
      </c>
      <c r="I316" s="176"/>
      <c r="J316" s="176"/>
      <c r="K316" s="176"/>
      <c r="L316" s="127" t="s">
        <v>404</v>
      </c>
      <c r="M316" s="177"/>
    </row>
    <row r="317" spans="1:13" ht="25.5">
      <c r="A317" s="178" t="s">
        <v>1482</v>
      </c>
      <c r="B317" s="149" t="s">
        <v>1311</v>
      </c>
      <c r="C317" s="149" t="s">
        <v>1483</v>
      </c>
      <c r="D317" s="149" t="s">
        <v>1484</v>
      </c>
      <c r="E317" s="149" t="s">
        <v>1485</v>
      </c>
      <c r="F317" s="359">
        <v>0</v>
      </c>
      <c r="G317" s="325">
        <v>0</v>
      </c>
      <c r="H317" s="184" t="s">
        <v>1418</v>
      </c>
      <c r="I317" s="186" t="s">
        <v>1419</v>
      </c>
      <c r="J317" s="186" t="s">
        <v>1420</v>
      </c>
      <c r="K317" s="186" t="s">
        <v>1420</v>
      </c>
      <c r="L317" s="94" t="s">
        <v>529</v>
      </c>
      <c r="M317" s="174"/>
    </row>
    <row r="318" spans="1:13" ht="25.5">
      <c r="A318" s="178" t="s">
        <v>1486</v>
      </c>
      <c r="B318" s="175" t="s">
        <v>1311</v>
      </c>
      <c r="C318" s="175" t="s">
        <v>1487</v>
      </c>
      <c r="D318" s="175" t="s">
        <v>1488</v>
      </c>
      <c r="E318" s="175" t="s">
        <v>1489</v>
      </c>
      <c r="F318" s="304"/>
      <c r="G318" s="138"/>
      <c r="H318" s="175" t="s">
        <v>201</v>
      </c>
      <c r="I318" s="176"/>
      <c r="J318" s="176"/>
      <c r="K318" s="176"/>
      <c r="L318" s="322"/>
      <c r="M318" s="177"/>
    </row>
    <row r="319" spans="1:13" ht="38.25">
      <c r="A319" s="178" t="s">
        <v>1490</v>
      </c>
      <c r="B319" s="149" t="s">
        <v>1491</v>
      </c>
      <c r="C319" s="149" t="s">
        <v>1492</v>
      </c>
      <c r="D319" s="149" t="s">
        <v>1493</v>
      </c>
      <c r="E319" s="149" t="s">
        <v>1494</v>
      </c>
      <c r="F319" s="359"/>
      <c r="G319" s="325"/>
      <c r="H319" s="149" t="s">
        <v>201</v>
      </c>
      <c r="I319" s="98"/>
      <c r="J319" s="98"/>
      <c r="K319" s="98"/>
      <c r="L319" s="323"/>
      <c r="M319" s="177"/>
    </row>
    <row r="320" spans="1:13" ht="114.75">
      <c r="A320" s="178" t="s">
        <v>1495</v>
      </c>
      <c r="B320" s="175" t="s">
        <v>1496</v>
      </c>
      <c r="C320" s="175" t="s">
        <v>1497</v>
      </c>
      <c r="D320" s="175" t="s">
        <v>1498</v>
      </c>
      <c r="E320" s="175" t="s">
        <v>1499</v>
      </c>
      <c r="F320" s="304"/>
      <c r="G320" s="138"/>
      <c r="H320" s="175" t="s">
        <v>201</v>
      </c>
      <c r="I320" s="176"/>
      <c r="J320" s="176"/>
      <c r="K320" s="176"/>
      <c r="L320" s="322"/>
      <c r="M320" s="177"/>
    </row>
    <row r="321" spans="1:13" ht="25.5">
      <c r="A321" s="178" t="s">
        <v>1500</v>
      </c>
      <c r="B321" s="149" t="s">
        <v>1501</v>
      </c>
      <c r="C321" s="149" t="s">
        <v>1502</v>
      </c>
      <c r="D321" s="149" t="s">
        <v>1503</v>
      </c>
      <c r="E321" s="149" t="s">
        <v>1504</v>
      </c>
      <c r="F321" s="359"/>
      <c r="G321" s="325"/>
      <c r="H321" s="149" t="s">
        <v>201</v>
      </c>
      <c r="I321" s="98"/>
      <c r="J321" s="98"/>
      <c r="K321" s="98"/>
      <c r="L321" s="323"/>
      <c r="M321" s="177"/>
    </row>
    <row r="322" spans="1:13" ht="25.5">
      <c r="A322" s="178" t="s">
        <v>1505</v>
      </c>
      <c r="B322" s="175" t="s">
        <v>1506</v>
      </c>
      <c r="C322" s="175" t="s">
        <v>1507</v>
      </c>
      <c r="D322" s="175" t="s">
        <v>1508</v>
      </c>
      <c r="E322" s="175" t="s">
        <v>1509</v>
      </c>
      <c r="F322" s="304"/>
      <c r="G322" s="138"/>
      <c r="H322" s="175" t="s">
        <v>201</v>
      </c>
      <c r="I322" s="176"/>
      <c r="J322" s="176"/>
      <c r="K322" s="176"/>
      <c r="L322" s="322"/>
      <c r="M322" s="177"/>
    </row>
    <row r="323" spans="1:13" ht="63.75">
      <c r="A323" s="178" t="s">
        <v>1510</v>
      </c>
      <c r="B323" s="149" t="s">
        <v>1506</v>
      </c>
      <c r="C323" s="149" t="s">
        <v>1511</v>
      </c>
      <c r="D323" s="149" t="s">
        <v>1512</v>
      </c>
      <c r="E323" s="149" t="s">
        <v>1513</v>
      </c>
      <c r="F323" s="359"/>
      <c r="G323" s="325"/>
      <c r="H323" s="149" t="s">
        <v>201</v>
      </c>
      <c r="I323" s="98"/>
      <c r="J323" s="98"/>
      <c r="K323" s="98"/>
      <c r="L323" s="323"/>
      <c r="M323" s="177"/>
    </row>
    <row r="324" spans="1:13" ht="63.75">
      <c r="A324" s="178" t="s">
        <v>1514</v>
      </c>
      <c r="B324" s="175" t="s">
        <v>1515</v>
      </c>
      <c r="C324" s="175" t="s">
        <v>1516</v>
      </c>
      <c r="D324" s="175" t="s">
        <v>1517</v>
      </c>
      <c r="E324" s="175" t="s">
        <v>1518</v>
      </c>
      <c r="F324" s="304"/>
      <c r="G324" s="138"/>
      <c r="H324" s="175" t="s">
        <v>201</v>
      </c>
      <c r="I324" s="176"/>
      <c r="J324" s="176"/>
      <c r="K324" s="176"/>
      <c r="L324" s="322"/>
      <c r="M324" s="177"/>
    </row>
    <row r="325" spans="1:13" ht="51">
      <c r="A325" s="178" t="s">
        <v>1519</v>
      </c>
      <c r="B325" s="149" t="s">
        <v>1515</v>
      </c>
      <c r="C325" s="149" t="s">
        <v>1520</v>
      </c>
      <c r="D325" s="149" t="s">
        <v>356</v>
      </c>
      <c r="E325" s="149" t="s">
        <v>1521</v>
      </c>
      <c r="F325" s="359"/>
      <c r="G325" s="325"/>
      <c r="H325" s="149" t="s">
        <v>201</v>
      </c>
      <c r="I325" s="98"/>
      <c r="J325" s="98"/>
      <c r="K325" s="98"/>
      <c r="L325" s="323"/>
      <c r="M325" s="177"/>
    </row>
    <row r="326" spans="1:13" ht="25.5">
      <c r="A326" s="178" t="s">
        <v>1522</v>
      </c>
      <c r="B326" s="175" t="s">
        <v>1523</v>
      </c>
      <c r="C326" s="175" t="s">
        <v>1524</v>
      </c>
      <c r="D326" s="175" t="s">
        <v>1525</v>
      </c>
      <c r="E326" s="175" t="s">
        <v>1526</v>
      </c>
      <c r="F326" s="304"/>
      <c r="G326" s="138"/>
      <c r="H326" s="175" t="s">
        <v>201</v>
      </c>
      <c r="I326" s="176"/>
      <c r="J326" s="176"/>
      <c r="K326" s="176"/>
      <c r="L326" s="322"/>
      <c r="M326" s="177"/>
    </row>
    <row r="327" spans="1:13" ht="25.5">
      <c r="A327" s="178" t="s">
        <v>1527</v>
      </c>
      <c r="B327" s="149" t="s">
        <v>1523</v>
      </c>
      <c r="C327" s="149" t="s">
        <v>1528</v>
      </c>
      <c r="D327" s="149" t="s">
        <v>1529</v>
      </c>
      <c r="E327" s="149" t="s">
        <v>1530</v>
      </c>
      <c r="F327" s="359"/>
      <c r="G327" s="325"/>
      <c r="H327" s="149" t="s">
        <v>201</v>
      </c>
      <c r="I327" s="98"/>
      <c r="J327" s="98"/>
      <c r="K327" s="98"/>
      <c r="L327" s="323"/>
      <c r="M327" s="177"/>
    </row>
    <row r="328" spans="1:13" ht="89.25">
      <c r="A328" s="178" t="s">
        <v>1531</v>
      </c>
      <c r="B328" s="175" t="s">
        <v>1523</v>
      </c>
      <c r="C328" s="175" t="s">
        <v>1532</v>
      </c>
      <c r="D328" s="175" t="s">
        <v>1533</v>
      </c>
      <c r="E328" s="175" t="s">
        <v>1534</v>
      </c>
      <c r="F328" s="304"/>
      <c r="G328" s="138"/>
      <c r="H328" s="175" t="s">
        <v>201</v>
      </c>
      <c r="I328" s="176"/>
      <c r="J328" s="176"/>
      <c r="K328" s="176"/>
      <c r="L328" s="322"/>
      <c r="M328" s="177"/>
    </row>
    <row r="329" spans="1:13" ht="89.25">
      <c r="A329" s="178" t="s">
        <v>1535</v>
      </c>
      <c r="B329" s="149" t="s">
        <v>1523</v>
      </c>
      <c r="C329" s="149" t="s">
        <v>1536</v>
      </c>
      <c r="D329" s="149" t="s">
        <v>1537</v>
      </c>
      <c r="E329" s="149" t="s">
        <v>1167</v>
      </c>
      <c r="F329" s="359"/>
      <c r="G329" s="325"/>
      <c r="H329" s="149" t="s">
        <v>201</v>
      </c>
      <c r="I329" s="98"/>
      <c r="J329" s="98"/>
      <c r="K329" s="98"/>
      <c r="L329" s="323"/>
      <c r="M329" s="177"/>
    </row>
    <row r="330" spans="1:13" ht="38.25">
      <c r="A330" s="178" t="s">
        <v>1538</v>
      </c>
      <c r="B330" s="175" t="s">
        <v>1539</v>
      </c>
      <c r="C330" s="175" t="s">
        <v>1540</v>
      </c>
      <c r="D330" s="175" t="s">
        <v>1541</v>
      </c>
      <c r="E330" s="175" t="s">
        <v>1542</v>
      </c>
      <c r="F330" s="304"/>
      <c r="G330" s="138"/>
      <c r="H330" s="175" t="s">
        <v>1543</v>
      </c>
      <c r="I330" s="176"/>
      <c r="J330" s="176"/>
      <c r="K330" s="176"/>
      <c r="L330" s="127" t="s">
        <v>529</v>
      </c>
      <c r="M330" s="177"/>
    </row>
    <row r="331" spans="1:13" ht="25.5">
      <c r="A331" s="178" t="s">
        <v>1544</v>
      </c>
      <c r="B331" s="149" t="s">
        <v>1496</v>
      </c>
      <c r="C331" s="149" t="s">
        <v>1545</v>
      </c>
      <c r="D331" s="149" t="s">
        <v>1546</v>
      </c>
      <c r="E331" s="149" t="s">
        <v>1547</v>
      </c>
      <c r="F331" s="359"/>
      <c r="G331" s="325"/>
      <c r="H331" s="149" t="s">
        <v>201</v>
      </c>
      <c r="I331" s="98"/>
      <c r="J331" s="98"/>
      <c r="K331" s="98"/>
      <c r="L331" s="323"/>
      <c r="M331" s="177"/>
    </row>
    <row r="332" spans="1:13" ht="90">
      <c r="A332" s="178" t="s">
        <v>1548</v>
      </c>
      <c r="B332" s="175" t="s">
        <v>1549</v>
      </c>
      <c r="C332" s="175" t="s">
        <v>1550</v>
      </c>
      <c r="D332" s="175" t="s">
        <v>1304</v>
      </c>
      <c r="E332" s="175" t="s">
        <v>1551</v>
      </c>
      <c r="F332" s="304">
        <v>0</v>
      </c>
      <c r="G332" s="138">
        <v>0</v>
      </c>
      <c r="H332" s="175" t="s">
        <v>1552</v>
      </c>
      <c r="I332" s="176"/>
      <c r="J332" s="176"/>
      <c r="K332" s="176"/>
      <c r="L332" s="198" t="s">
        <v>1553</v>
      </c>
      <c r="M332" s="174" t="s">
        <v>170</v>
      </c>
    </row>
    <row r="333" spans="1:13" ht="51">
      <c r="A333" s="178" t="s">
        <v>1554</v>
      </c>
      <c r="B333" s="149" t="s">
        <v>1496</v>
      </c>
      <c r="C333" s="149" t="s">
        <v>1555</v>
      </c>
      <c r="D333" s="149" t="s">
        <v>1144</v>
      </c>
      <c r="E333" s="149" t="s">
        <v>1556</v>
      </c>
      <c r="F333" s="359"/>
      <c r="G333" s="325"/>
      <c r="H333" s="149" t="s">
        <v>201</v>
      </c>
      <c r="I333" s="98"/>
      <c r="J333" s="98"/>
      <c r="K333" s="98"/>
      <c r="L333" s="323"/>
      <c r="M333" s="177"/>
    </row>
    <row r="334" spans="1:13" ht="102">
      <c r="A334" s="178" t="s">
        <v>1557</v>
      </c>
      <c r="B334" s="175" t="s">
        <v>1496</v>
      </c>
      <c r="C334" s="175" t="s">
        <v>1558</v>
      </c>
      <c r="D334" s="175" t="s">
        <v>1559</v>
      </c>
      <c r="E334" s="175" t="s">
        <v>1560</v>
      </c>
      <c r="F334" s="304"/>
      <c r="G334" s="138"/>
      <c r="H334" s="175" t="s">
        <v>201</v>
      </c>
      <c r="I334" s="176"/>
      <c r="J334" s="176"/>
      <c r="K334" s="176"/>
      <c r="L334" s="322"/>
      <c r="M334" s="177"/>
    </row>
    <row r="335" spans="1:13" ht="51">
      <c r="A335" s="178" t="s">
        <v>1561</v>
      </c>
      <c r="B335" s="149" t="s">
        <v>1562</v>
      </c>
      <c r="C335" s="149" t="s">
        <v>1563</v>
      </c>
      <c r="D335" s="149" t="s">
        <v>482</v>
      </c>
      <c r="E335" s="149" t="s">
        <v>1564</v>
      </c>
      <c r="F335" s="359"/>
      <c r="G335" s="325"/>
      <c r="H335" s="149" t="s">
        <v>201</v>
      </c>
      <c r="I335" s="98"/>
      <c r="J335" s="98"/>
      <c r="K335" s="98"/>
      <c r="L335" s="323"/>
      <c r="M335" s="177"/>
    </row>
    <row r="336" spans="1:13" ht="38.25">
      <c r="A336" s="178" t="s">
        <v>1565</v>
      </c>
      <c r="B336" s="175" t="s">
        <v>1566</v>
      </c>
      <c r="C336" s="175" t="s">
        <v>1567</v>
      </c>
      <c r="D336" s="175" t="s">
        <v>429</v>
      </c>
      <c r="E336" s="175" t="s">
        <v>1568</v>
      </c>
      <c r="F336" s="304"/>
      <c r="G336" s="138"/>
      <c r="H336" s="175" t="s">
        <v>201</v>
      </c>
      <c r="I336" s="176"/>
      <c r="J336" s="176"/>
      <c r="K336" s="176"/>
      <c r="L336" s="322"/>
      <c r="M336" s="177"/>
    </row>
    <row r="337" spans="1:13" ht="38.25">
      <c r="A337" s="178" t="s">
        <v>1569</v>
      </c>
      <c r="B337" s="149" t="s">
        <v>1570</v>
      </c>
      <c r="C337" s="149" t="s">
        <v>1571</v>
      </c>
      <c r="D337" s="149" t="s">
        <v>1572</v>
      </c>
      <c r="E337" s="149" t="s">
        <v>1573</v>
      </c>
      <c r="F337" s="359"/>
      <c r="G337" s="325"/>
      <c r="H337" s="149" t="s">
        <v>201</v>
      </c>
      <c r="I337" s="98"/>
      <c r="J337" s="98"/>
      <c r="K337" s="98"/>
      <c r="L337" s="323"/>
      <c r="M337" s="177"/>
    </row>
    <row r="338" spans="1:13" ht="51">
      <c r="A338" s="178" t="s">
        <v>1574</v>
      </c>
      <c r="B338" s="175" t="s">
        <v>1570</v>
      </c>
      <c r="C338" s="175" t="s">
        <v>1575</v>
      </c>
      <c r="D338" s="175" t="s">
        <v>1576</v>
      </c>
      <c r="E338" s="175" t="s">
        <v>1577</v>
      </c>
      <c r="F338" s="304"/>
      <c r="G338" s="138"/>
      <c r="H338" s="175" t="s">
        <v>201</v>
      </c>
      <c r="I338" s="176"/>
      <c r="J338" s="176"/>
      <c r="K338" s="176"/>
      <c r="L338" s="322"/>
      <c r="M338" s="177"/>
    </row>
    <row r="339" spans="1:13" ht="63.75">
      <c r="A339" s="178" t="s">
        <v>1578</v>
      </c>
      <c r="B339" s="149" t="s">
        <v>1570</v>
      </c>
      <c r="C339" s="149" t="s">
        <v>1579</v>
      </c>
      <c r="D339" s="149" t="s">
        <v>1580</v>
      </c>
      <c r="E339" s="149" t="s">
        <v>1581</v>
      </c>
      <c r="F339" s="359"/>
      <c r="G339" s="325"/>
      <c r="H339" s="149" t="s">
        <v>324</v>
      </c>
      <c r="I339" s="98"/>
      <c r="J339" s="98"/>
      <c r="K339" s="98"/>
      <c r="L339" s="323"/>
      <c r="M339" s="177"/>
    </row>
    <row r="340" spans="1:13" ht="38.25">
      <c r="A340" s="178" t="s">
        <v>1582</v>
      </c>
      <c r="B340" s="175" t="s">
        <v>1506</v>
      </c>
      <c r="C340" s="175" t="s">
        <v>1583</v>
      </c>
      <c r="D340" s="175" t="s">
        <v>1584</v>
      </c>
      <c r="E340" s="175" t="s">
        <v>1585</v>
      </c>
      <c r="F340" s="304"/>
      <c r="G340" s="138"/>
      <c r="H340" s="175" t="s">
        <v>201</v>
      </c>
      <c r="I340" s="176"/>
      <c r="J340" s="176"/>
      <c r="K340" s="176"/>
      <c r="L340" s="322"/>
      <c r="M340" s="177"/>
    </row>
    <row r="341" spans="1:13" ht="38.25">
      <c r="A341" s="178" t="s">
        <v>1586</v>
      </c>
      <c r="B341" s="149" t="s">
        <v>1570</v>
      </c>
      <c r="C341" s="149" t="s">
        <v>1587</v>
      </c>
      <c r="D341" s="149" t="s">
        <v>1588</v>
      </c>
      <c r="E341" s="149" t="s">
        <v>1589</v>
      </c>
      <c r="F341" s="359"/>
      <c r="G341" s="325"/>
      <c r="H341" s="149" t="s">
        <v>201</v>
      </c>
      <c r="I341" s="98"/>
      <c r="J341" s="98"/>
      <c r="K341" s="98"/>
      <c r="L341" s="323"/>
      <c r="M341" s="177"/>
    </row>
    <row r="342" spans="1:13" ht="38.25">
      <c r="A342" s="178" t="s">
        <v>1590</v>
      </c>
      <c r="B342" s="175" t="s">
        <v>1570</v>
      </c>
      <c r="C342" s="175" t="s">
        <v>1591</v>
      </c>
      <c r="D342" s="175" t="s">
        <v>1588</v>
      </c>
      <c r="E342" s="175" t="s">
        <v>1592</v>
      </c>
      <c r="F342" s="304"/>
      <c r="G342" s="138"/>
      <c r="H342" s="175" t="s">
        <v>201</v>
      </c>
      <c r="I342" s="176"/>
      <c r="J342" s="176"/>
      <c r="K342" s="176"/>
      <c r="L342" s="322"/>
      <c r="M342" s="177"/>
    </row>
    <row r="343" spans="1:13" ht="38.25">
      <c r="A343" s="178" t="s">
        <v>1593</v>
      </c>
      <c r="B343" s="149" t="s">
        <v>1570</v>
      </c>
      <c r="C343" s="149" t="s">
        <v>1594</v>
      </c>
      <c r="D343" s="149" t="s">
        <v>1588</v>
      </c>
      <c r="E343" s="149" t="s">
        <v>1595</v>
      </c>
      <c r="F343" s="359"/>
      <c r="G343" s="325"/>
      <c r="H343" s="149" t="s">
        <v>201</v>
      </c>
      <c r="I343" s="98"/>
      <c r="J343" s="98"/>
      <c r="K343" s="98"/>
      <c r="L343" s="323"/>
      <c r="M343" s="177"/>
    </row>
    <row r="344" spans="1:13" ht="38.25">
      <c r="A344" s="178" t="s">
        <v>1596</v>
      </c>
      <c r="B344" s="175" t="s">
        <v>1570</v>
      </c>
      <c r="C344" s="175" t="s">
        <v>1597</v>
      </c>
      <c r="D344" s="175" t="s">
        <v>1588</v>
      </c>
      <c r="E344" s="175" t="s">
        <v>1598</v>
      </c>
      <c r="F344" s="304"/>
      <c r="G344" s="138"/>
      <c r="H344" s="175" t="s">
        <v>201</v>
      </c>
      <c r="I344" s="176"/>
      <c r="J344" s="176"/>
      <c r="K344" s="176"/>
      <c r="L344" s="322"/>
      <c r="M344" s="177"/>
    </row>
    <row r="345" spans="1:13" ht="51">
      <c r="A345" s="178" t="s">
        <v>1599</v>
      </c>
      <c r="B345" s="149" t="s">
        <v>1506</v>
      </c>
      <c r="C345" s="149" t="s">
        <v>1600</v>
      </c>
      <c r="D345" s="149" t="s">
        <v>1601</v>
      </c>
      <c r="E345" s="149" t="s">
        <v>1602</v>
      </c>
      <c r="F345" s="359"/>
      <c r="G345" s="325"/>
      <c r="H345" s="149" t="s">
        <v>201</v>
      </c>
      <c r="I345" s="98"/>
      <c r="J345" s="98"/>
      <c r="K345" s="98"/>
      <c r="L345" s="323"/>
      <c r="M345" s="177"/>
    </row>
    <row r="346" spans="1:13" ht="25.5">
      <c r="A346" s="178" t="s">
        <v>1603</v>
      </c>
      <c r="B346" s="175" t="s">
        <v>1506</v>
      </c>
      <c r="C346" s="175" t="s">
        <v>1604</v>
      </c>
      <c r="D346" s="175" t="s">
        <v>1442</v>
      </c>
      <c r="E346" s="175" t="s">
        <v>1605</v>
      </c>
      <c r="F346" s="304"/>
      <c r="G346" s="138"/>
      <c r="H346" s="175" t="s">
        <v>201</v>
      </c>
      <c r="I346" s="176"/>
      <c r="J346" s="176"/>
      <c r="K346" s="176"/>
      <c r="L346" s="322"/>
      <c r="M346" s="177"/>
    </row>
    <row r="347" spans="1:13" ht="51">
      <c r="A347" s="178" t="s">
        <v>1606</v>
      </c>
      <c r="B347" s="149" t="s">
        <v>1506</v>
      </c>
      <c r="C347" s="149" t="s">
        <v>1607</v>
      </c>
      <c r="D347" s="149" t="s">
        <v>1608</v>
      </c>
      <c r="E347" s="149" t="s">
        <v>1609</v>
      </c>
      <c r="F347" s="359"/>
      <c r="G347" s="325"/>
      <c r="H347" s="149" t="s">
        <v>201</v>
      </c>
      <c r="I347" s="98"/>
      <c r="J347" s="98"/>
      <c r="K347" s="98"/>
      <c r="L347" s="323"/>
      <c r="M347" s="177"/>
    </row>
    <row r="348" spans="1:13" ht="51">
      <c r="A348" s="178" t="s">
        <v>1610</v>
      </c>
      <c r="B348" s="175" t="s">
        <v>1506</v>
      </c>
      <c r="C348" s="175" t="s">
        <v>1611</v>
      </c>
      <c r="D348" s="175" t="s">
        <v>1612</v>
      </c>
      <c r="E348" s="175" t="s">
        <v>1613</v>
      </c>
      <c r="F348" s="304"/>
      <c r="G348" s="138"/>
      <c r="H348" s="175" t="s">
        <v>201</v>
      </c>
      <c r="I348" s="176"/>
      <c r="J348" s="176"/>
      <c r="K348" s="176"/>
      <c r="L348" s="322"/>
      <c r="M348" s="177"/>
    </row>
    <row r="349" spans="1:13" ht="76.5">
      <c r="A349" s="178" t="s">
        <v>1614</v>
      </c>
      <c r="B349" s="149" t="s">
        <v>1615</v>
      </c>
      <c r="C349" s="149" t="s">
        <v>1616</v>
      </c>
      <c r="D349" s="149" t="s">
        <v>1106</v>
      </c>
      <c r="E349" s="149" t="s">
        <v>1617</v>
      </c>
      <c r="F349" s="359"/>
      <c r="G349" s="325"/>
      <c r="H349" s="149" t="s">
        <v>201</v>
      </c>
      <c r="I349" s="98"/>
      <c r="J349" s="98"/>
      <c r="K349" s="98"/>
      <c r="L349" s="323"/>
      <c r="M349" s="177"/>
    </row>
    <row r="350" spans="1:13" ht="25.5">
      <c r="A350" s="178" t="s">
        <v>1618</v>
      </c>
      <c r="B350" s="175" t="s">
        <v>1615</v>
      </c>
      <c r="C350" s="175" t="s">
        <v>1619</v>
      </c>
      <c r="D350" s="175" t="s">
        <v>356</v>
      </c>
      <c r="E350" s="175" t="s">
        <v>1620</v>
      </c>
      <c r="F350" s="304">
        <v>0</v>
      </c>
      <c r="G350" s="138">
        <v>0</v>
      </c>
      <c r="H350" s="175" t="s">
        <v>1418</v>
      </c>
      <c r="I350" s="185" t="s">
        <v>1419</v>
      </c>
      <c r="J350" s="185" t="s">
        <v>1420</v>
      </c>
      <c r="K350" s="185" t="s">
        <v>1420</v>
      </c>
      <c r="L350" s="127" t="s">
        <v>529</v>
      </c>
      <c r="M350" s="174"/>
    </row>
    <row r="351" spans="1:13" ht="38.25">
      <c r="A351" s="178" t="s">
        <v>1621</v>
      </c>
      <c r="B351" s="149" t="s">
        <v>1615</v>
      </c>
      <c r="C351" s="149" t="s">
        <v>1622</v>
      </c>
      <c r="D351" s="149" t="s">
        <v>1623</v>
      </c>
      <c r="E351" s="149" t="s">
        <v>1624</v>
      </c>
      <c r="F351" s="359"/>
      <c r="G351" s="325"/>
      <c r="H351" s="149" t="s">
        <v>1625</v>
      </c>
      <c r="I351" s="98"/>
      <c r="J351" s="98"/>
      <c r="K351" s="98"/>
      <c r="L351" s="94" t="s">
        <v>503</v>
      </c>
      <c r="M351" s="174"/>
    </row>
    <row r="352" spans="1:13" ht="38.25">
      <c r="A352" s="178" t="s">
        <v>1626</v>
      </c>
      <c r="B352" s="175" t="s">
        <v>1615</v>
      </c>
      <c r="C352" s="175" t="s">
        <v>1627</v>
      </c>
      <c r="D352" s="175" t="s">
        <v>1628</v>
      </c>
      <c r="E352" s="175" t="s">
        <v>1629</v>
      </c>
      <c r="F352" s="304">
        <v>0</v>
      </c>
      <c r="G352" s="138">
        <v>0</v>
      </c>
      <c r="H352" s="175" t="s">
        <v>1630</v>
      </c>
      <c r="I352" s="176"/>
      <c r="J352" s="176"/>
      <c r="K352" s="176"/>
      <c r="L352" s="127" t="s">
        <v>503</v>
      </c>
      <c r="M352" s="174"/>
    </row>
    <row r="353" spans="1:13" ht="38.25">
      <c r="A353" s="178" t="s">
        <v>1631</v>
      </c>
      <c r="B353" s="149" t="s">
        <v>1615</v>
      </c>
      <c r="C353" s="149" t="s">
        <v>1632</v>
      </c>
      <c r="D353" s="149" t="s">
        <v>1633</v>
      </c>
      <c r="E353" s="149" t="s">
        <v>1634</v>
      </c>
      <c r="F353" s="359"/>
      <c r="G353" s="325"/>
      <c r="H353" s="149" t="s">
        <v>201</v>
      </c>
      <c r="I353" s="98"/>
      <c r="J353" s="98"/>
      <c r="K353" s="98"/>
      <c r="L353" s="94"/>
      <c r="M353" s="177"/>
    </row>
    <row r="354" spans="1:13" ht="102">
      <c r="A354" s="178" t="s">
        <v>1635</v>
      </c>
      <c r="B354" s="175" t="s">
        <v>1615</v>
      </c>
      <c r="C354" s="175" t="s">
        <v>1636</v>
      </c>
      <c r="D354" s="175" t="s">
        <v>1637</v>
      </c>
      <c r="E354" s="175" t="s">
        <v>1638</v>
      </c>
      <c r="F354" s="304"/>
      <c r="G354" s="138"/>
      <c r="H354" s="175" t="s">
        <v>1625</v>
      </c>
      <c r="I354" s="176"/>
      <c r="J354" s="176"/>
      <c r="K354" s="176"/>
      <c r="L354" s="127" t="s">
        <v>404</v>
      </c>
      <c r="M354" s="177"/>
    </row>
    <row r="355" spans="1:13" ht="25.5">
      <c r="A355" s="178" t="s">
        <v>1639</v>
      </c>
      <c r="B355" s="149" t="s">
        <v>1615</v>
      </c>
      <c r="C355" s="149" t="s">
        <v>1640</v>
      </c>
      <c r="D355" s="149" t="s">
        <v>241</v>
      </c>
      <c r="E355" s="149" t="s">
        <v>1641</v>
      </c>
      <c r="F355" s="359"/>
      <c r="G355" s="325"/>
      <c r="H355" s="149" t="s">
        <v>201</v>
      </c>
      <c r="I355" s="98"/>
      <c r="J355" s="98"/>
      <c r="K355" s="98"/>
      <c r="L355" s="323"/>
      <c r="M355" s="177"/>
    </row>
    <row r="356" spans="1:13" ht="25.5">
      <c r="A356" s="178" t="s">
        <v>1642</v>
      </c>
      <c r="B356" s="175" t="s">
        <v>1643</v>
      </c>
      <c r="C356" s="175" t="s">
        <v>1644</v>
      </c>
      <c r="D356" s="175" t="s">
        <v>372</v>
      </c>
      <c r="E356" s="175" t="s">
        <v>1645</v>
      </c>
      <c r="F356" s="304"/>
      <c r="G356" s="138"/>
      <c r="H356" s="175" t="s">
        <v>1646</v>
      </c>
      <c r="I356" s="176"/>
      <c r="J356" s="176"/>
      <c r="K356" s="176"/>
      <c r="L356" s="322"/>
      <c r="M356" s="177"/>
    </row>
    <row r="357" spans="1:13" ht="38.25">
      <c r="A357" s="178" t="s">
        <v>1647</v>
      </c>
      <c r="B357" s="149" t="s">
        <v>1648</v>
      </c>
      <c r="C357" s="149" t="s">
        <v>1649</v>
      </c>
      <c r="D357" s="149" t="s">
        <v>1650</v>
      </c>
      <c r="E357" s="149" t="s">
        <v>1651</v>
      </c>
      <c r="F357" s="359">
        <v>0</v>
      </c>
      <c r="G357" s="325">
        <v>0</v>
      </c>
      <c r="H357" s="144" t="s">
        <v>1646</v>
      </c>
      <c r="I357" s="98"/>
      <c r="J357" s="98"/>
      <c r="K357" s="98"/>
      <c r="L357" s="323"/>
      <c r="M357" s="174"/>
    </row>
    <row r="358" spans="1:13" ht="38.25">
      <c r="A358" s="178" t="s">
        <v>1652</v>
      </c>
      <c r="B358" s="175" t="s">
        <v>642</v>
      </c>
      <c r="C358" s="175" t="s">
        <v>1653</v>
      </c>
      <c r="D358" s="175" t="s">
        <v>1654</v>
      </c>
      <c r="E358" s="175" t="s">
        <v>1655</v>
      </c>
      <c r="F358" s="304"/>
      <c r="G358" s="138"/>
      <c r="H358" s="175" t="s">
        <v>1656</v>
      </c>
      <c r="I358" s="185" t="s">
        <v>1419</v>
      </c>
      <c r="J358" s="185" t="s">
        <v>1420</v>
      </c>
      <c r="K358" s="185" t="s">
        <v>1420</v>
      </c>
      <c r="L358" s="127" t="s">
        <v>529</v>
      </c>
      <c r="M358" s="177"/>
    </row>
    <row r="359" spans="1:13" ht="38.25">
      <c r="A359" s="178" t="s">
        <v>1657</v>
      </c>
      <c r="B359" s="149" t="s">
        <v>642</v>
      </c>
      <c r="C359" s="149" t="s">
        <v>1658</v>
      </c>
      <c r="D359" s="149" t="s">
        <v>1659</v>
      </c>
      <c r="E359" s="149" t="s">
        <v>1660</v>
      </c>
      <c r="F359" s="359"/>
      <c r="G359" s="325"/>
      <c r="H359" s="149" t="s">
        <v>1656</v>
      </c>
      <c r="I359" s="186" t="s">
        <v>1419</v>
      </c>
      <c r="J359" s="186" t="s">
        <v>1420</v>
      </c>
      <c r="K359" s="186" t="s">
        <v>1420</v>
      </c>
      <c r="L359" s="94" t="s">
        <v>529</v>
      </c>
      <c r="M359" s="177"/>
    </row>
    <row r="360" spans="1:13" ht="51">
      <c r="A360" s="178" t="s">
        <v>1661</v>
      </c>
      <c r="B360" s="175" t="s">
        <v>642</v>
      </c>
      <c r="C360" s="175" t="s">
        <v>1662</v>
      </c>
      <c r="D360" s="175" t="s">
        <v>1663</v>
      </c>
      <c r="E360" s="175" t="s">
        <v>1664</v>
      </c>
      <c r="F360" s="304"/>
      <c r="G360" s="138"/>
      <c r="H360" s="175" t="s">
        <v>1665</v>
      </c>
      <c r="I360" s="185" t="s">
        <v>1419</v>
      </c>
      <c r="J360" s="185" t="s">
        <v>1419</v>
      </c>
      <c r="K360" s="185" t="s">
        <v>1419</v>
      </c>
      <c r="L360" s="127" t="s">
        <v>503</v>
      </c>
      <c r="M360" s="177"/>
    </row>
    <row r="361" spans="1:13" ht="38.25">
      <c r="A361" s="178" t="s">
        <v>1666</v>
      </c>
      <c r="B361" s="149" t="s">
        <v>642</v>
      </c>
      <c r="C361" s="149" t="s">
        <v>1667</v>
      </c>
      <c r="D361" s="149" t="s">
        <v>614</v>
      </c>
      <c r="E361" s="149" t="s">
        <v>1668</v>
      </c>
      <c r="F361" s="359"/>
      <c r="G361" s="325"/>
      <c r="H361" s="149" t="s">
        <v>1669</v>
      </c>
      <c r="I361" s="186" t="s">
        <v>1419</v>
      </c>
      <c r="J361" s="186" t="s">
        <v>1420</v>
      </c>
      <c r="K361" s="186" t="s">
        <v>1420</v>
      </c>
      <c r="L361" s="94" t="s">
        <v>529</v>
      </c>
      <c r="M361" s="177"/>
    </row>
    <row r="362" spans="1:13" ht="38.25">
      <c r="A362" s="178" t="s">
        <v>1670</v>
      </c>
      <c r="B362" s="175" t="s">
        <v>642</v>
      </c>
      <c r="C362" s="175" t="s">
        <v>1671</v>
      </c>
      <c r="D362" s="175" t="s">
        <v>1672</v>
      </c>
      <c r="E362" s="175" t="s">
        <v>1673</v>
      </c>
      <c r="F362" s="304"/>
      <c r="G362" s="138"/>
      <c r="H362" s="175" t="s">
        <v>1656</v>
      </c>
      <c r="I362" s="185" t="s">
        <v>1419</v>
      </c>
      <c r="J362" s="185" t="s">
        <v>1419</v>
      </c>
      <c r="K362" s="185" t="s">
        <v>1420</v>
      </c>
      <c r="L362" s="127" t="s">
        <v>1674</v>
      </c>
      <c r="M362" s="177"/>
    </row>
    <row r="363" spans="1:13" ht="38.25">
      <c r="A363" s="178" t="s">
        <v>1675</v>
      </c>
      <c r="B363" s="149" t="s">
        <v>642</v>
      </c>
      <c r="C363" s="149" t="s">
        <v>1676</v>
      </c>
      <c r="D363" s="149" t="s">
        <v>1677</v>
      </c>
      <c r="E363" s="149" t="s">
        <v>1678</v>
      </c>
      <c r="F363" s="359"/>
      <c r="G363" s="325"/>
      <c r="H363" s="149" t="s">
        <v>1669</v>
      </c>
      <c r="I363" s="186" t="s">
        <v>1419</v>
      </c>
      <c r="J363" s="186" t="s">
        <v>1420</v>
      </c>
      <c r="K363" s="186" t="s">
        <v>1420</v>
      </c>
      <c r="L363" s="94" t="s">
        <v>1674</v>
      </c>
      <c r="M363" s="177"/>
    </row>
    <row r="364" spans="1:13" ht="38.25">
      <c r="A364" s="178" t="s">
        <v>1679</v>
      </c>
      <c r="B364" s="175" t="s">
        <v>642</v>
      </c>
      <c r="C364" s="175" t="s">
        <v>1680</v>
      </c>
      <c r="D364" s="175" t="s">
        <v>1681</v>
      </c>
      <c r="E364" s="175" t="s">
        <v>1682</v>
      </c>
      <c r="F364" s="304"/>
      <c r="G364" s="138"/>
      <c r="H364" s="175" t="s">
        <v>1669</v>
      </c>
      <c r="I364" s="185" t="s">
        <v>1419</v>
      </c>
      <c r="J364" s="185" t="s">
        <v>1420</v>
      </c>
      <c r="K364" s="185" t="s">
        <v>1420</v>
      </c>
      <c r="L364" s="127" t="s">
        <v>1674</v>
      </c>
      <c r="M364" s="177"/>
    </row>
    <row r="365" spans="1:13" ht="25.5">
      <c r="A365" s="178" t="s">
        <v>1683</v>
      </c>
      <c r="B365" s="149" t="s">
        <v>642</v>
      </c>
      <c r="C365" s="149" t="s">
        <v>1684</v>
      </c>
      <c r="D365" s="149" t="s">
        <v>1685</v>
      </c>
      <c r="E365" s="149" t="s">
        <v>1686</v>
      </c>
      <c r="F365" s="359"/>
      <c r="G365" s="325"/>
      <c r="H365" s="149" t="s">
        <v>1665</v>
      </c>
      <c r="I365" s="186" t="s">
        <v>1419</v>
      </c>
      <c r="J365" s="186" t="s">
        <v>1419</v>
      </c>
      <c r="K365" s="186" t="s">
        <v>1419</v>
      </c>
      <c r="L365" s="94" t="s">
        <v>503</v>
      </c>
      <c r="M365" s="177"/>
    </row>
    <row r="366" spans="1:13" ht="38.25">
      <c r="A366" s="178" t="s">
        <v>1687</v>
      </c>
      <c r="B366" s="175" t="s">
        <v>418</v>
      </c>
      <c r="C366" s="175" t="s">
        <v>1688</v>
      </c>
      <c r="D366" s="175" t="s">
        <v>1689</v>
      </c>
      <c r="E366" s="175" t="s">
        <v>1690</v>
      </c>
      <c r="F366" s="304"/>
      <c r="G366" s="138"/>
      <c r="H366" s="175" t="s">
        <v>1665</v>
      </c>
      <c r="I366" s="185" t="s">
        <v>1419</v>
      </c>
      <c r="J366" s="185" t="s">
        <v>1419</v>
      </c>
      <c r="K366" s="185" t="s">
        <v>1419</v>
      </c>
      <c r="L366" s="127" t="s">
        <v>503</v>
      </c>
      <c r="M366" s="177"/>
    </row>
    <row r="367" spans="1:13" ht="25.5">
      <c r="A367" s="178" t="s">
        <v>1691</v>
      </c>
      <c r="B367" s="149" t="s">
        <v>418</v>
      </c>
      <c r="C367" s="149" t="s">
        <v>1692</v>
      </c>
      <c r="D367" s="149" t="s">
        <v>1693</v>
      </c>
      <c r="E367" s="149" t="s">
        <v>1694</v>
      </c>
      <c r="F367" s="359"/>
      <c r="G367" s="325"/>
      <c r="H367" s="149" t="s">
        <v>1665</v>
      </c>
      <c r="I367" s="186" t="s">
        <v>1419</v>
      </c>
      <c r="J367" s="186" t="s">
        <v>1419</v>
      </c>
      <c r="K367" s="186" t="s">
        <v>1419</v>
      </c>
      <c r="L367" s="94" t="s">
        <v>503</v>
      </c>
      <c r="M367" s="177"/>
    </row>
    <row r="368" spans="1:13" ht="51">
      <c r="A368" s="178" t="s">
        <v>1695</v>
      </c>
      <c r="B368" s="175" t="s">
        <v>418</v>
      </c>
      <c r="C368" s="175" t="s">
        <v>1696</v>
      </c>
      <c r="D368" s="175" t="s">
        <v>1697</v>
      </c>
      <c r="E368" s="175" t="s">
        <v>1698</v>
      </c>
      <c r="F368" s="304"/>
      <c r="G368" s="138"/>
      <c r="H368" s="175" t="s">
        <v>1665</v>
      </c>
      <c r="I368" s="185" t="s">
        <v>1419</v>
      </c>
      <c r="J368" s="185" t="s">
        <v>1419</v>
      </c>
      <c r="K368" s="185" t="s">
        <v>1419</v>
      </c>
      <c r="L368" s="127" t="s">
        <v>503</v>
      </c>
      <c r="M368" s="177"/>
    </row>
    <row r="369" spans="1:13" ht="25.5">
      <c r="A369" s="178" t="s">
        <v>1699</v>
      </c>
      <c r="B369" s="149" t="s">
        <v>418</v>
      </c>
      <c r="C369" s="149" t="s">
        <v>1700</v>
      </c>
      <c r="D369" s="149" t="s">
        <v>649</v>
      </c>
      <c r="E369" s="149" t="s">
        <v>1701</v>
      </c>
      <c r="F369" s="359"/>
      <c r="G369" s="325"/>
      <c r="H369" s="149" t="s">
        <v>1665</v>
      </c>
      <c r="I369" s="186" t="s">
        <v>1419</v>
      </c>
      <c r="J369" s="186" t="s">
        <v>1419</v>
      </c>
      <c r="K369" s="186" t="s">
        <v>1419</v>
      </c>
      <c r="L369" s="94" t="s">
        <v>503</v>
      </c>
      <c r="M369" s="177"/>
    </row>
    <row r="370" spans="1:13" ht="25.5">
      <c r="A370" s="178" t="s">
        <v>1702</v>
      </c>
      <c r="B370" s="175" t="s">
        <v>418</v>
      </c>
      <c r="C370" s="175" t="s">
        <v>1703</v>
      </c>
      <c r="D370" s="175" t="s">
        <v>1704</v>
      </c>
      <c r="E370" s="175" t="s">
        <v>1705</v>
      </c>
      <c r="F370" s="304"/>
      <c r="G370" s="138"/>
      <c r="H370" s="175" t="s">
        <v>1669</v>
      </c>
      <c r="I370" s="185" t="s">
        <v>1419</v>
      </c>
      <c r="J370" s="185" t="s">
        <v>1420</v>
      </c>
      <c r="K370" s="185" t="s">
        <v>1420</v>
      </c>
      <c r="L370" s="127" t="s">
        <v>529</v>
      </c>
      <c r="M370" s="177"/>
    </row>
    <row r="371" spans="1:13" ht="38.25">
      <c r="A371" s="178" t="s">
        <v>1706</v>
      </c>
      <c r="B371" s="149" t="s">
        <v>418</v>
      </c>
      <c r="C371" s="149" t="s">
        <v>1707</v>
      </c>
      <c r="D371" s="149" t="s">
        <v>1708</v>
      </c>
      <c r="E371" s="149" t="s">
        <v>1709</v>
      </c>
      <c r="F371" s="359"/>
      <c r="G371" s="325"/>
      <c r="H371" s="149" t="s">
        <v>1710</v>
      </c>
      <c r="I371" s="186" t="s">
        <v>1419</v>
      </c>
      <c r="J371" s="186" t="s">
        <v>1420</v>
      </c>
      <c r="K371" s="186" t="s">
        <v>1420</v>
      </c>
      <c r="L371" s="94" t="s">
        <v>1711</v>
      </c>
      <c r="M371" s="177"/>
    </row>
    <row r="372" spans="1:13" ht="38.25">
      <c r="A372" s="178" t="s">
        <v>1712</v>
      </c>
      <c r="B372" s="175" t="s">
        <v>418</v>
      </c>
      <c r="C372" s="175" t="s">
        <v>1713</v>
      </c>
      <c r="D372" s="175" t="s">
        <v>1714</v>
      </c>
      <c r="E372" s="175" t="s">
        <v>1715</v>
      </c>
      <c r="F372" s="304"/>
      <c r="G372" s="138"/>
      <c r="H372" s="175" t="s">
        <v>1716</v>
      </c>
      <c r="I372" s="185" t="s">
        <v>1419</v>
      </c>
      <c r="J372" s="185" t="s">
        <v>1420</v>
      </c>
      <c r="K372" s="185" t="s">
        <v>1420</v>
      </c>
      <c r="L372" s="127" t="s">
        <v>1711</v>
      </c>
      <c r="M372" s="177"/>
    </row>
    <row r="373" spans="1:13" ht="38.25">
      <c r="A373" s="178" t="s">
        <v>1717</v>
      </c>
      <c r="B373" s="149" t="s">
        <v>1718</v>
      </c>
      <c r="C373" s="149" t="s">
        <v>1719</v>
      </c>
      <c r="D373" s="149" t="s">
        <v>1720</v>
      </c>
      <c r="E373" s="149" t="s">
        <v>1721</v>
      </c>
      <c r="F373" s="359"/>
      <c r="G373" s="325"/>
      <c r="H373" s="149" t="s">
        <v>1656</v>
      </c>
      <c r="I373" s="186" t="s">
        <v>1419</v>
      </c>
      <c r="J373" s="186" t="s">
        <v>1419</v>
      </c>
      <c r="K373" s="186" t="s">
        <v>1420</v>
      </c>
      <c r="L373" s="94" t="s">
        <v>1674</v>
      </c>
      <c r="M373" s="177"/>
    </row>
    <row r="374" spans="1:13" ht="25.5">
      <c r="A374" s="178" t="s">
        <v>1722</v>
      </c>
      <c r="B374" s="175" t="s">
        <v>375</v>
      </c>
      <c r="C374" s="175" t="s">
        <v>1723</v>
      </c>
      <c r="D374" s="175" t="s">
        <v>1724</v>
      </c>
      <c r="E374" s="175" t="s">
        <v>1725</v>
      </c>
      <c r="F374" s="304"/>
      <c r="G374" s="138"/>
      <c r="H374" s="175" t="s">
        <v>1669</v>
      </c>
      <c r="I374" s="185" t="s">
        <v>1419</v>
      </c>
      <c r="J374" s="185" t="s">
        <v>1419</v>
      </c>
      <c r="K374" s="185" t="s">
        <v>1419</v>
      </c>
      <c r="L374" s="127" t="s">
        <v>503</v>
      </c>
      <c r="M374" s="177"/>
    </row>
    <row r="375" spans="1:13" ht="63.75">
      <c r="A375" s="178" t="s">
        <v>1726</v>
      </c>
      <c r="B375" s="149" t="s">
        <v>375</v>
      </c>
      <c r="C375" s="149" t="s">
        <v>1727</v>
      </c>
      <c r="D375" s="149" t="s">
        <v>1728</v>
      </c>
      <c r="E375" s="149" t="s">
        <v>1729</v>
      </c>
      <c r="F375" s="359"/>
      <c r="G375" s="325"/>
      <c r="H375" s="149" t="s">
        <v>1669</v>
      </c>
      <c r="I375" s="186" t="s">
        <v>1419</v>
      </c>
      <c r="J375" s="186" t="s">
        <v>1419</v>
      </c>
      <c r="K375" s="186" t="s">
        <v>1419</v>
      </c>
      <c r="L375" s="94" t="s">
        <v>503</v>
      </c>
      <c r="M375" s="177"/>
    </row>
    <row r="376" spans="1:13" ht="76.5">
      <c r="A376" s="178" t="s">
        <v>1730</v>
      </c>
      <c r="B376" s="175" t="s">
        <v>505</v>
      </c>
      <c r="C376" s="175" t="s">
        <v>1731</v>
      </c>
      <c r="D376" s="175" t="s">
        <v>1732</v>
      </c>
      <c r="E376" s="175" t="s">
        <v>1733</v>
      </c>
      <c r="F376" s="304"/>
      <c r="G376" s="138"/>
      <c r="H376" s="175" t="s">
        <v>1669</v>
      </c>
      <c r="I376" s="185" t="s">
        <v>1419</v>
      </c>
      <c r="J376" s="185" t="s">
        <v>1420</v>
      </c>
      <c r="K376" s="185" t="s">
        <v>1420</v>
      </c>
      <c r="L376" s="127" t="s">
        <v>1711</v>
      </c>
      <c r="M376" s="177"/>
    </row>
    <row r="377" spans="1:13" ht="38.25">
      <c r="A377" s="178" t="s">
        <v>1734</v>
      </c>
      <c r="B377" s="149" t="s">
        <v>505</v>
      </c>
      <c r="C377" s="149" t="s">
        <v>1735</v>
      </c>
      <c r="D377" s="149" t="s">
        <v>1736</v>
      </c>
      <c r="E377" s="149" t="s">
        <v>1737</v>
      </c>
      <c r="F377" s="359"/>
      <c r="G377" s="325"/>
      <c r="H377" s="149" t="s">
        <v>1669</v>
      </c>
      <c r="I377" s="186" t="s">
        <v>1419</v>
      </c>
      <c r="J377" s="186" t="s">
        <v>1420</v>
      </c>
      <c r="K377" s="186" t="s">
        <v>1420</v>
      </c>
      <c r="L377" s="94" t="s">
        <v>1711</v>
      </c>
      <c r="M377" s="177"/>
    </row>
    <row r="378" spans="1:13" ht="51">
      <c r="A378" s="178" t="s">
        <v>1738</v>
      </c>
      <c r="B378" s="175" t="s">
        <v>505</v>
      </c>
      <c r="C378" s="175" t="s">
        <v>1739</v>
      </c>
      <c r="D378" s="175" t="s">
        <v>1740</v>
      </c>
      <c r="E378" s="175" t="s">
        <v>1741</v>
      </c>
      <c r="F378" s="304"/>
      <c r="G378" s="138"/>
      <c r="H378" s="175" t="s">
        <v>1669</v>
      </c>
      <c r="I378" s="185" t="s">
        <v>1419</v>
      </c>
      <c r="J378" s="185" t="s">
        <v>1420</v>
      </c>
      <c r="K378" s="185" t="s">
        <v>1420</v>
      </c>
      <c r="L378" s="127" t="s">
        <v>1711</v>
      </c>
      <c r="M378" s="177"/>
    </row>
    <row r="379" spans="1:13" ht="63.75">
      <c r="A379" s="178" t="s">
        <v>1742</v>
      </c>
      <c r="B379" s="149" t="s">
        <v>1063</v>
      </c>
      <c r="C379" s="149" t="s">
        <v>1743</v>
      </c>
      <c r="D379" s="149" t="s">
        <v>1744</v>
      </c>
      <c r="E379" s="149" t="s">
        <v>1745</v>
      </c>
      <c r="F379" s="359"/>
      <c r="G379" s="325"/>
      <c r="H379" s="149" t="s">
        <v>1665</v>
      </c>
      <c r="I379" s="186" t="s">
        <v>1419</v>
      </c>
      <c r="J379" s="186" t="s">
        <v>1419</v>
      </c>
      <c r="K379" s="186" t="s">
        <v>1419</v>
      </c>
      <c r="L379" s="94" t="s">
        <v>503</v>
      </c>
      <c r="M379" s="177"/>
    </row>
    <row r="380" spans="1:13" ht="38.25">
      <c r="A380" s="178" t="s">
        <v>1746</v>
      </c>
      <c r="B380" s="175" t="s">
        <v>876</v>
      </c>
      <c r="C380" s="175" t="s">
        <v>1747</v>
      </c>
      <c r="D380" s="175" t="s">
        <v>1748</v>
      </c>
      <c r="E380" s="175" t="s">
        <v>1749</v>
      </c>
      <c r="F380" s="304"/>
      <c r="G380" s="138"/>
      <c r="H380" s="175" t="s">
        <v>1656</v>
      </c>
      <c r="I380" s="185" t="s">
        <v>1419</v>
      </c>
      <c r="J380" s="185" t="s">
        <v>1419</v>
      </c>
      <c r="K380" s="185" t="s">
        <v>1420</v>
      </c>
      <c r="L380" s="127" t="s">
        <v>1674</v>
      </c>
      <c r="M380" s="177"/>
    </row>
    <row r="381" spans="1:13" ht="51">
      <c r="A381" s="178" t="s">
        <v>1750</v>
      </c>
      <c r="B381" s="149" t="s">
        <v>1751</v>
      </c>
      <c r="C381" s="149" t="s">
        <v>1752</v>
      </c>
      <c r="D381" s="149" t="s">
        <v>1753</v>
      </c>
      <c r="E381" s="149" t="s">
        <v>1754</v>
      </c>
      <c r="F381" s="359"/>
      <c r="G381" s="325"/>
      <c r="H381" s="149" t="s">
        <v>1669</v>
      </c>
      <c r="I381" s="186" t="s">
        <v>1419</v>
      </c>
      <c r="J381" s="186" t="s">
        <v>1420</v>
      </c>
      <c r="K381" s="186" t="s">
        <v>1420</v>
      </c>
      <c r="L381" s="94" t="s">
        <v>1711</v>
      </c>
      <c r="M381" s="177"/>
    </row>
    <row r="382" spans="1:13" ht="51">
      <c r="A382" s="178" t="s">
        <v>1755</v>
      </c>
      <c r="B382" s="175" t="s">
        <v>1751</v>
      </c>
      <c r="C382" s="175" t="s">
        <v>1756</v>
      </c>
      <c r="D382" s="175" t="s">
        <v>1757</v>
      </c>
      <c r="E382" s="175" t="s">
        <v>1758</v>
      </c>
      <c r="F382" s="304"/>
      <c r="G382" s="138"/>
      <c r="H382" s="175" t="s">
        <v>1669</v>
      </c>
      <c r="I382" s="185" t="s">
        <v>1419</v>
      </c>
      <c r="J382" s="185" t="s">
        <v>1420</v>
      </c>
      <c r="K382" s="185" t="s">
        <v>1420</v>
      </c>
      <c r="L382" s="127" t="s">
        <v>1711</v>
      </c>
      <c r="M382" s="177"/>
    </row>
    <row r="383" spans="1:13" ht="38.25">
      <c r="A383" s="178" t="s">
        <v>1759</v>
      </c>
      <c r="B383" s="149" t="s">
        <v>385</v>
      </c>
      <c r="C383" s="149" t="s">
        <v>1760</v>
      </c>
      <c r="D383" s="149" t="s">
        <v>1761</v>
      </c>
      <c r="E383" s="149" t="s">
        <v>1762</v>
      </c>
      <c r="F383" s="359"/>
      <c r="G383" s="325"/>
      <c r="H383" s="149" t="s">
        <v>1669</v>
      </c>
      <c r="I383" s="186" t="s">
        <v>1419</v>
      </c>
      <c r="J383" s="186" t="s">
        <v>1420</v>
      </c>
      <c r="K383" s="186" t="s">
        <v>1420</v>
      </c>
      <c r="L383" s="94" t="s">
        <v>1711</v>
      </c>
      <c r="M383" s="177"/>
    </row>
    <row r="384" spans="1:13" ht="25.5">
      <c r="A384" s="178" t="s">
        <v>1763</v>
      </c>
      <c r="B384" s="175" t="s">
        <v>1764</v>
      </c>
      <c r="C384" s="175" t="s">
        <v>1765</v>
      </c>
      <c r="D384" s="175" t="s">
        <v>1744</v>
      </c>
      <c r="E384" s="175" t="s">
        <v>1766</v>
      </c>
      <c r="F384" s="304"/>
      <c r="G384" s="138"/>
      <c r="H384" s="175" t="s">
        <v>1669</v>
      </c>
      <c r="I384" s="185" t="s">
        <v>1419</v>
      </c>
      <c r="J384" s="185" t="s">
        <v>1419</v>
      </c>
      <c r="K384" s="185" t="s">
        <v>1419</v>
      </c>
      <c r="L384" s="127" t="s">
        <v>503</v>
      </c>
      <c r="M384" s="177"/>
    </row>
    <row r="385" spans="1:13" ht="38.25">
      <c r="A385" s="178" t="s">
        <v>1767</v>
      </c>
      <c r="B385" s="149" t="s">
        <v>1311</v>
      </c>
      <c r="C385" s="149" t="s">
        <v>1768</v>
      </c>
      <c r="D385" s="149" t="s">
        <v>1769</v>
      </c>
      <c r="E385" s="149" t="s">
        <v>1770</v>
      </c>
      <c r="F385" s="359"/>
      <c r="G385" s="325"/>
      <c r="H385" s="149" t="s">
        <v>1669</v>
      </c>
      <c r="I385" s="186" t="s">
        <v>1420</v>
      </c>
      <c r="J385" s="186" t="s">
        <v>1420</v>
      </c>
      <c r="K385" s="186" t="s">
        <v>1420</v>
      </c>
      <c r="L385" s="94" t="s">
        <v>529</v>
      </c>
      <c r="M385" s="177"/>
    </row>
    <row r="386" spans="1:13" ht="25.5">
      <c r="A386" s="178" t="s">
        <v>1771</v>
      </c>
      <c r="B386" s="175" t="s">
        <v>1320</v>
      </c>
      <c r="C386" s="175" t="s">
        <v>1772</v>
      </c>
      <c r="D386" s="175" t="s">
        <v>1773</v>
      </c>
      <c r="E386" s="175" t="s">
        <v>1774</v>
      </c>
      <c r="F386" s="304"/>
      <c r="G386" s="138"/>
      <c r="H386" s="175" t="s">
        <v>1665</v>
      </c>
      <c r="I386" s="185" t="s">
        <v>1419</v>
      </c>
      <c r="J386" s="185" t="s">
        <v>1419</v>
      </c>
      <c r="K386" s="185" t="s">
        <v>1419</v>
      </c>
      <c r="L386" s="127" t="s">
        <v>503</v>
      </c>
      <c r="M386" s="177"/>
    </row>
    <row r="387" spans="1:13" ht="25.5">
      <c r="A387" s="178" t="s">
        <v>1775</v>
      </c>
      <c r="B387" s="149" t="s">
        <v>1320</v>
      </c>
      <c r="C387" s="149" t="s">
        <v>1776</v>
      </c>
      <c r="D387" s="149" t="s">
        <v>527</v>
      </c>
      <c r="E387" s="149" t="s">
        <v>1777</v>
      </c>
      <c r="F387" s="359"/>
      <c r="G387" s="325"/>
      <c r="H387" s="149" t="s">
        <v>1669</v>
      </c>
      <c r="I387" s="186" t="s">
        <v>1419</v>
      </c>
      <c r="J387" s="186" t="s">
        <v>1419</v>
      </c>
      <c r="K387" s="186" t="s">
        <v>1419</v>
      </c>
      <c r="L387" s="94" t="s">
        <v>503</v>
      </c>
      <c r="M387" s="177"/>
    </row>
    <row r="388" spans="1:13" ht="25.5">
      <c r="A388" s="178" t="s">
        <v>1778</v>
      </c>
      <c r="B388" s="175" t="s">
        <v>1311</v>
      </c>
      <c r="C388" s="175" t="s">
        <v>1779</v>
      </c>
      <c r="D388" s="175" t="s">
        <v>1780</v>
      </c>
      <c r="E388" s="175" t="s">
        <v>1781</v>
      </c>
      <c r="F388" s="304"/>
      <c r="G388" s="138"/>
      <c r="H388" s="175" t="s">
        <v>1665</v>
      </c>
      <c r="I388" s="185" t="s">
        <v>1419</v>
      </c>
      <c r="J388" s="185" t="s">
        <v>1419</v>
      </c>
      <c r="K388" s="185" t="s">
        <v>1419</v>
      </c>
      <c r="L388" s="127" t="s">
        <v>503</v>
      </c>
      <c r="M388" s="177"/>
    </row>
    <row r="389" spans="1:13" ht="63.75">
      <c r="A389" s="178" t="s">
        <v>1782</v>
      </c>
      <c r="B389" s="149" t="s">
        <v>1311</v>
      </c>
      <c r="C389" s="149" t="s">
        <v>1783</v>
      </c>
      <c r="D389" s="149" t="s">
        <v>1784</v>
      </c>
      <c r="E389" s="149" t="s">
        <v>1785</v>
      </c>
      <c r="F389" s="359"/>
      <c r="G389" s="325"/>
      <c r="H389" s="149" t="s">
        <v>1665</v>
      </c>
      <c r="I389" s="186" t="s">
        <v>1419</v>
      </c>
      <c r="J389" s="186" t="s">
        <v>1419</v>
      </c>
      <c r="K389" s="186" t="s">
        <v>1419</v>
      </c>
      <c r="L389" s="94" t="s">
        <v>503</v>
      </c>
      <c r="M389" s="177"/>
    </row>
    <row r="390" spans="1:13" ht="63.75">
      <c r="A390" s="178" t="s">
        <v>1786</v>
      </c>
      <c r="B390" s="175" t="s">
        <v>1496</v>
      </c>
      <c r="C390" s="175" t="s">
        <v>1787</v>
      </c>
      <c r="D390" s="175" t="s">
        <v>1788</v>
      </c>
      <c r="E390" s="175" t="s">
        <v>1789</v>
      </c>
      <c r="F390" s="304"/>
      <c r="G390" s="138"/>
      <c r="H390" s="175" t="s">
        <v>1669</v>
      </c>
      <c r="I390" s="185" t="s">
        <v>1419</v>
      </c>
      <c r="J390" s="185" t="s">
        <v>1419</v>
      </c>
      <c r="K390" s="185" t="s">
        <v>1419</v>
      </c>
      <c r="L390" s="127" t="s">
        <v>503</v>
      </c>
      <c r="M390" s="177"/>
    </row>
    <row r="391" spans="1:13" ht="63.75">
      <c r="A391" s="178" t="s">
        <v>1790</v>
      </c>
      <c r="B391" s="149" t="s">
        <v>1496</v>
      </c>
      <c r="C391" s="149" t="s">
        <v>1791</v>
      </c>
      <c r="D391" s="149" t="s">
        <v>764</v>
      </c>
      <c r="E391" s="149" t="s">
        <v>1792</v>
      </c>
      <c r="F391" s="359"/>
      <c r="G391" s="325"/>
      <c r="H391" s="149" t="s">
        <v>1669</v>
      </c>
      <c r="I391" s="186" t="s">
        <v>1419</v>
      </c>
      <c r="J391" s="186" t="s">
        <v>1419</v>
      </c>
      <c r="K391" s="186" t="s">
        <v>1419</v>
      </c>
      <c r="L391" s="94" t="s">
        <v>503</v>
      </c>
      <c r="M391" s="177"/>
    </row>
    <row r="392" spans="1:13" ht="25.5">
      <c r="A392" s="178" t="s">
        <v>1793</v>
      </c>
      <c r="B392" s="175" t="s">
        <v>1506</v>
      </c>
      <c r="C392" s="175" t="s">
        <v>1794</v>
      </c>
      <c r="D392" s="175" t="s">
        <v>1795</v>
      </c>
      <c r="E392" s="175" t="s">
        <v>1796</v>
      </c>
      <c r="F392" s="304"/>
      <c r="G392" s="138"/>
      <c r="H392" s="175" t="s">
        <v>1669</v>
      </c>
      <c r="I392" s="185" t="s">
        <v>1419</v>
      </c>
      <c r="J392" s="185" t="s">
        <v>1419</v>
      </c>
      <c r="K392" s="185" t="s">
        <v>1419</v>
      </c>
      <c r="L392" s="127" t="s">
        <v>503</v>
      </c>
      <c r="M392" s="177"/>
    </row>
    <row r="393" spans="1:13" ht="51">
      <c r="A393" s="178" t="s">
        <v>1797</v>
      </c>
      <c r="B393" s="149" t="s">
        <v>1506</v>
      </c>
      <c r="C393" s="149" t="s">
        <v>1798</v>
      </c>
      <c r="D393" s="149" t="s">
        <v>1471</v>
      </c>
      <c r="E393" s="149" t="s">
        <v>1799</v>
      </c>
      <c r="F393" s="359"/>
      <c r="G393" s="325"/>
      <c r="H393" s="149" t="s">
        <v>1669</v>
      </c>
      <c r="I393" s="186" t="s">
        <v>1419</v>
      </c>
      <c r="J393" s="186" t="s">
        <v>1419</v>
      </c>
      <c r="K393" s="186" t="s">
        <v>1419</v>
      </c>
      <c r="L393" s="94" t="s">
        <v>503</v>
      </c>
      <c r="M393" s="177"/>
    </row>
    <row r="394" spans="1:13" ht="38.25">
      <c r="A394" s="178" t="s">
        <v>1800</v>
      </c>
      <c r="B394" s="175" t="s">
        <v>1506</v>
      </c>
      <c r="C394" s="175" t="s">
        <v>1801</v>
      </c>
      <c r="D394" s="175" t="s">
        <v>1802</v>
      </c>
      <c r="E394" s="175" t="s">
        <v>1803</v>
      </c>
      <c r="F394" s="304">
        <v>0</v>
      </c>
      <c r="G394" s="138">
        <v>0</v>
      </c>
      <c r="H394" s="175" t="s">
        <v>1669</v>
      </c>
      <c r="I394" s="185" t="s">
        <v>1419</v>
      </c>
      <c r="J394" s="185" t="s">
        <v>1420</v>
      </c>
      <c r="K394" s="185" t="s">
        <v>1420</v>
      </c>
      <c r="L394" s="127" t="s">
        <v>503</v>
      </c>
      <c r="M394" s="174"/>
    </row>
    <row r="395" spans="1:13" ht="25.5">
      <c r="A395" s="178" t="s">
        <v>1804</v>
      </c>
      <c r="B395" s="149" t="s">
        <v>1506</v>
      </c>
      <c r="C395" s="149" t="s">
        <v>1805</v>
      </c>
      <c r="D395" s="149" t="s">
        <v>1806</v>
      </c>
      <c r="E395" s="149" t="s">
        <v>1807</v>
      </c>
      <c r="F395" s="359">
        <v>0</v>
      </c>
      <c r="G395" s="325">
        <v>0</v>
      </c>
      <c r="H395" s="149" t="s">
        <v>1669</v>
      </c>
      <c r="I395" s="186" t="s">
        <v>1419</v>
      </c>
      <c r="J395" s="186" t="s">
        <v>1420</v>
      </c>
      <c r="K395" s="186" t="s">
        <v>1420</v>
      </c>
      <c r="L395" s="94" t="s">
        <v>503</v>
      </c>
      <c r="M395" s="174"/>
    </row>
    <row r="396" spans="1:13" ht="63.75">
      <c r="A396" s="178" t="s">
        <v>1808</v>
      </c>
      <c r="B396" s="175" t="s">
        <v>1506</v>
      </c>
      <c r="C396" s="175" t="s">
        <v>1809</v>
      </c>
      <c r="D396" s="175" t="s">
        <v>1810</v>
      </c>
      <c r="E396" s="175" t="s">
        <v>1811</v>
      </c>
      <c r="F396" s="304"/>
      <c r="G396" s="138"/>
      <c r="H396" s="175" t="s">
        <v>1669</v>
      </c>
      <c r="I396" s="185" t="s">
        <v>1419</v>
      </c>
      <c r="J396" s="185" t="s">
        <v>1419</v>
      </c>
      <c r="K396" s="185" t="s">
        <v>1419</v>
      </c>
      <c r="L396" s="127" t="s">
        <v>503</v>
      </c>
      <c r="M396" s="177"/>
    </row>
    <row r="397" spans="1:13" ht="38.25">
      <c r="A397" s="178" t="s">
        <v>1812</v>
      </c>
      <c r="B397" s="149" t="s">
        <v>1549</v>
      </c>
      <c r="C397" s="149" t="s">
        <v>1813</v>
      </c>
      <c r="D397" s="149" t="s">
        <v>1814</v>
      </c>
      <c r="E397" s="149" t="s">
        <v>1815</v>
      </c>
      <c r="F397" s="359">
        <v>0</v>
      </c>
      <c r="G397" s="325">
        <v>0</v>
      </c>
      <c r="H397" s="149" t="s">
        <v>1669</v>
      </c>
      <c r="I397" s="186" t="s">
        <v>1419</v>
      </c>
      <c r="J397" s="187" t="s">
        <v>1419</v>
      </c>
      <c r="K397" s="187" t="s">
        <v>1419</v>
      </c>
      <c r="L397" s="94" t="s">
        <v>503</v>
      </c>
      <c r="M397" s="174"/>
    </row>
    <row r="398" spans="1:13" ht="114.75">
      <c r="A398" s="178" t="s">
        <v>1816</v>
      </c>
      <c r="B398" s="175" t="s">
        <v>1506</v>
      </c>
      <c r="C398" s="175" t="s">
        <v>1817</v>
      </c>
      <c r="D398" s="175" t="s">
        <v>1818</v>
      </c>
      <c r="E398" s="175" t="s">
        <v>1819</v>
      </c>
      <c r="F398" s="304"/>
      <c r="G398" s="138"/>
      <c r="H398" s="175" t="s">
        <v>1669</v>
      </c>
      <c r="I398" s="185" t="s">
        <v>1419</v>
      </c>
      <c r="J398" s="185" t="s">
        <v>1419</v>
      </c>
      <c r="K398" s="185" t="s">
        <v>1419</v>
      </c>
      <c r="L398" s="127" t="s">
        <v>503</v>
      </c>
      <c r="M398" s="177"/>
    </row>
    <row r="399" spans="1:13" ht="38.25">
      <c r="A399" s="178" t="s">
        <v>1820</v>
      </c>
      <c r="B399" s="149" t="s">
        <v>1821</v>
      </c>
      <c r="C399" s="149" t="s">
        <v>1822</v>
      </c>
      <c r="D399" s="149" t="s">
        <v>1823</v>
      </c>
      <c r="E399" s="149" t="s">
        <v>1824</v>
      </c>
      <c r="F399" s="359">
        <v>0</v>
      </c>
      <c r="G399" s="325">
        <v>0</v>
      </c>
      <c r="H399" s="149" t="s">
        <v>1646</v>
      </c>
      <c r="I399" s="98"/>
      <c r="J399" s="98"/>
      <c r="K399" s="98"/>
      <c r="L399" s="323"/>
      <c r="M399" s="174"/>
    </row>
    <row r="400" spans="1:13" ht="51">
      <c r="A400" s="178" t="s">
        <v>1825</v>
      </c>
      <c r="B400" s="175" t="s">
        <v>1826</v>
      </c>
      <c r="C400" s="175" t="s">
        <v>1827</v>
      </c>
      <c r="D400" s="175" t="s">
        <v>1689</v>
      </c>
      <c r="E400" s="175" t="s">
        <v>1828</v>
      </c>
      <c r="F400" s="304">
        <v>0</v>
      </c>
      <c r="G400" s="138">
        <v>0</v>
      </c>
      <c r="H400" s="175" t="s">
        <v>1646</v>
      </c>
      <c r="I400" s="176"/>
      <c r="J400" s="176"/>
      <c r="K400" s="176"/>
      <c r="L400" s="322"/>
      <c r="M400" s="174"/>
    </row>
    <row r="401" spans="1:13" ht="25.5">
      <c r="A401" s="178" t="s">
        <v>1829</v>
      </c>
      <c r="B401" s="149" t="s">
        <v>1826</v>
      </c>
      <c r="C401" s="149" t="s">
        <v>1830</v>
      </c>
      <c r="D401" s="149" t="s">
        <v>861</v>
      </c>
      <c r="E401" s="149" t="s">
        <v>1831</v>
      </c>
      <c r="F401" s="359">
        <v>0</v>
      </c>
      <c r="G401" s="325">
        <v>0</v>
      </c>
      <c r="H401" s="149" t="s">
        <v>1646</v>
      </c>
      <c r="I401" s="98"/>
      <c r="J401" s="98"/>
      <c r="K401" s="98"/>
      <c r="L401" s="323"/>
      <c r="M401" s="174"/>
    </row>
    <row r="402" spans="1:13" ht="25.5">
      <c r="A402" s="178" t="s">
        <v>1832</v>
      </c>
      <c r="B402" s="175" t="s">
        <v>1826</v>
      </c>
      <c r="C402" s="175" t="s">
        <v>1833</v>
      </c>
      <c r="D402" s="175" t="s">
        <v>1834</v>
      </c>
      <c r="E402" s="175" t="s">
        <v>1835</v>
      </c>
      <c r="F402" s="304">
        <v>0</v>
      </c>
      <c r="G402" s="138">
        <v>0</v>
      </c>
      <c r="H402" s="175" t="s">
        <v>1646</v>
      </c>
      <c r="I402" s="176"/>
      <c r="J402" s="176"/>
      <c r="K402" s="176"/>
      <c r="L402" s="322"/>
      <c r="M402" s="174"/>
    </row>
    <row r="403" spans="1:13" ht="25.5">
      <c r="A403" s="178" t="s">
        <v>1836</v>
      </c>
      <c r="B403" s="149" t="s">
        <v>1826</v>
      </c>
      <c r="C403" s="149" t="s">
        <v>1837</v>
      </c>
      <c r="D403" s="149" t="s">
        <v>1838</v>
      </c>
      <c r="E403" s="149" t="s">
        <v>1839</v>
      </c>
      <c r="F403" s="359">
        <v>0</v>
      </c>
      <c r="G403" s="325">
        <v>0</v>
      </c>
      <c r="H403" s="149" t="s">
        <v>1646</v>
      </c>
      <c r="I403" s="98"/>
      <c r="J403" s="98"/>
      <c r="K403" s="98"/>
      <c r="L403" s="323"/>
      <c r="M403" s="174"/>
    </row>
    <row r="404" spans="1:13" ht="25.5">
      <c r="A404" s="178" t="s">
        <v>1840</v>
      </c>
      <c r="B404" s="175" t="s">
        <v>1826</v>
      </c>
      <c r="C404" s="175" t="s">
        <v>1841</v>
      </c>
      <c r="D404" s="175" t="s">
        <v>1842</v>
      </c>
      <c r="E404" s="175" t="s">
        <v>1843</v>
      </c>
      <c r="F404" s="304">
        <v>0</v>
      </c>
      <c r="G404" s="138">
        <v>0</v>
      </c>
      <c r="H404" s="175" t="s">
        <v>1646</v>
      </c>
      <c r="I404" s="176"/>
      <c r="J404" s="176"/>
      <c r="K404" s="176"/>
      <c r="L404" s="322"/>
      <c r="M404" s="174"/>
    </row>
    <row r="405" spans="1:13" ht="25.5">
      <c r="A405" s="178" t="s">
        <v>1844</v>
      </c>
      <c r="B405" s="144" t="s">
        <v>1562</v>
      </c>
      <c r="C405" s="144" t="s">
        <v>1845</v>
      </c>
      <c r="D405" s="144" t="s">
        <v>407</v>
      </c>
      <c r="E405" s="144" t="s">
        <v>1846</v>
      </c>
      <c r="F405" s="363">
        <v>0</v>
      </c>
      <c r="G405" s="364">
        <v>0</v>
      </c>
      <c r="H405" s="144" t="s">
        <v>1669</v>
      </c>
      <c r="I405" s="145" t="s">
        <v>1419</v>
      </c>
      <c r="J405" s="145" t="s">
        <v>1420</v>
      </c>
      <c r="K405" s="145" t="s">
        <v>1420</v>
      </c>
      <c r="L405" s="127" t="s">
        <v>503</v>
      </c>
      <c r="M405" s="188"/>
    </row>
    <row r="406" spans="1:13" ht="51">
      <c r="A406" s="178" t="s">
        <v>1847</v>
      </c>
      <c r="B406" s="175" t="s">
        <v>1821</v>
      </c>
      <c r="C406" s="175" t="s">
        <v>1848</v>
      </c>
      <c r="D406" s="175" t="s">
        <v>1849</v>
      </c>
      <c r="E406" s="175" t="s">
        <v>1850</v>
      </c>
      <c r="F406" s="304">
        <v>0</v>
      </c>
      <c r="G406" s="138">
        <v>0</v>
      </c>
      <c r="H406" s="175" t="s">
        <v>1851</v>
      </c>
      <c r="I406" s="176"/>
      <c r="J406" s="176"/>
      <c r="K406" s="176"/>
      <c r="L406" s="322"/>
      <c r="M406" s="174"/>
    </row>
    <row r="407" spans="1:13" ht="51">
      <c r="A407" s="178" t="s">
        <v>1852</v>
      </c>
      <c r="B407" s="149" t="s">
        <v>1821</v>
      </c>
      <c r="C407" s="149" t="s">
        <v>1853</v>
      </c>
      <c r="D407" s="149" t="s">
        <v>614</v>
      </c>
      <c r="E407" s="149" t="s">
        <v>1854</v>
      </c>
      <c r="F407" s="359">
        <v>0</v>
      </c>
      <c r="G407" s="325">
        <v>0</v>
      </c>
      <c r="H407" s="149" t="s">
        <v>1851</v>
      </c>
      <c r="I407" s="98"/>
      <c r="J407" s="98"/>
      <c r="K407" s="98"/>
      <c r="L407" s="323"/>
      <c r="M407" s="174"/>
    </row>
    <row r="408" spans="1:13" ht="63.75">
      <c r="A408" s="178" t="s">
        <v>1855</v>
      </c>
      <c r="B408" s="175" t="s">
        <v>1821</v>
      </c>
      <c r="C408" s="175" t="s">
        <v>1856</v>
      </c>
      <c r="D408" s="175" t="s">
        <v>1442</v>
      </c>
      <c r="E408" s="175" t="s">
        <v>1857</v>
      </c>
      <c r="F408" s="304">
        <v>0</v>
      </c>
      <c r="G408" s="138">
        <v>0</v>
      </c>
      <c r="H408" s="175" t="s">
        <v>1858</v>
      </c>
      <c r="I408" s="176"/>
      <c r="J408" s="176"/>
      <c r="K408" s="176"/>
      <c r="L408" s="322"/>
      <c r="M408" s="174"/>
    </row>
    <row r="409" spans="1:13" ht="51">
      <c r="A409" s="178" t="s">
        <v>1859</v>
      </c>
      <c r="B409" s="149" t="s">
        <v>1821</v>
      </c>
      <c r="C409" s="149" t="s">
        <v>1860</v>
      </c>
      <c r="D409" s="149" t="s">
        <v>407</v>
      </c>
      <c r="E409" s="149" t="s">
        <v>1861</v>
      </c>
      <c r="F409" s="359">
        <v>0</v>
      </c>
      <c r="G409" s="325">
        <v>0</v>
      </c>
      <c r="H409" s="149" t="s">
        <v>1851</v>
      </c>
      <c r="I409" s="98"/>
      <c r="J409" s="98"/>
      <c r="K409" s="98"/>
      <c r="L409" s="323"/>
      <c r="M409" s="174"/>
    </row>
    <row r="410" spans="1:13" ht="25.5">
      <c r="A410" s="178" t="s">
        <v>1862</v>
      </c>
      <c r="B410" s="175" t="s">
        <v>1821</v>
      </c>
      <c r="C410" s="175" t="s">
        <v>1863</v>
      </c>
      <c r="D410" s="175" t="s">
        <v>1864</v>
      </c>
      <c r="E410" s="175" t="s">
        <v>1865</v>
      </c>
      <c r="F410" s="304">
        <v>0</v>
      </c>
      <c r="G410" s="138">
        <v>0</v>
      </c>
      <c r="H410" s="175" t="s">
        <v>1646</v>
      </c>
      <c r="I410" s="176"/>
      <c r="J410" s="176"/>
      <c r="K410" s="176"/>
      <c r="L410" s="322"/>
      <c r="M410" s="174"/>
    </row>
    <row r="411" spans="1:13" ht="51">
      <c r="A411" s="178" t="s">
        <v>1866</v>
      </c>
      <c r="B411" s="149" t="s">
        <v>1867</v>
      </c>
      <c r="C411" s="149" t="s">
        <v>1868</v>
      </c>
      <c r="D411" s="149" t="s">
        <v>1869</v>
      </c>
      <c r="E411" s="149" t="s">
        <v>1870</v>
      </c>
      <c r="F411" s="359">
        <v>0</v>
      </c>
      <c r="G411" s="325">
        <v>0</v>
      </c>
      <c r="H411" s="149" t="s">
        <v>1646</v>
      </c>
      <c r="I411" s="98"/>
      <c r="J411" s="98"/>
      <c r="K411" s="98"/>
      <c r="L411" s="323"/>
      <c r="M411" s="174"/>
    </row>
    <row r="412" spans="1:13" ht="38.25">
      <c r="A412" s="178" t="s">
        <v>1871</v>
      </c>
      <c r="B412" s="189" t="s">
        <v>1826</v>
      </c>
      <c r="C412" s="189" t="s">
        <v>1872</v>
      </c>
      <c r="D412" s="189" t="s">
        <v>1873</v>
      </c>
      <c r="E412" s="189" t="s">
        <v>1874</v>
      </c>
      <c r="F412" s="365">
        <v>0</v>
      </c>
      <c r="G412" s="366">
        <v>0</v>
      </c>
      <c r="H412" s="189" t="s">
        <v>1669</v>
      </c>
      <c r="I412" s="190" t="s">
        <v>1419</v>
      </c>
      <c r="J412" s="190" t="s">
        <v>1420</v>
      </c>
      <c r="K412" s="190" t="s">
        <v>1420</v>
      </c>
      <c r="L412" s="127" t="s">
        <v>503</v>
      </c>
      <c r="M412" s="191"/>
    </row>
    <row r="413" spans="1:13" ht="25.5">
      <c r="A413" s="178" t="s">
        <v>1875</v>
      </c>
      <c r="B413" s="144" t="s">
        <v>1826</v>
      </c>
      <c r="C413" s="144" t="s">
        <v>1876</v>
      </c>
      <c r="D413" s="144" t="s">
        <v>1877</v>
      </c>
      <c r="E413" s="144" t="s">
        <v>1878</v>
      </c>
      <c r="F413" s="363">
        <v>0</v>
      </c>
      <c r="G413" s="364">
        <v>0</v>
      </c>
      <c r="H413" s="144" t="s">
        <v>1669</v>
      </c>
      <c r="I413" s="145" t="s">
        <v>1419</v>
      </c>
      <c r="J413" s="145" t="s">
        <v>1420</v>
      </c>
      <c r="K413" s="145" t="s">
        <v>1420</v>
      </c>
      <c r="L413" s="127" t="s">
        <v>503</v>
      </c>
      <c r="M413" s="192"/>
    </row>
    <row r="414" spans="1:13" ht="38.25">
      <c r="A414" s="178" t="s">
        <v>1879</v>
      </c>
      <c r="B414" s="189" t="s">
        <v>1826</v>
      </c>
      <c r="C414" s="189" t="s">
        <v>1880</v>
      </c>
      <c r="D414" s="189" t="s">
        <v>1881</v>
      </c>
      <c r="E414" s="189" t="s">
        <v>1882</v>
      </c>
      <c r="F414" s="365">
        <v>0</v>
      </c>
      <c r="G414" s="366">
        <v>0</v>
      </c>
      <c r="H414" s="189" t="s">
        <v>1669</v>
      </c>
      <c r="I414" s="190" t="s">
        <v>1419</v>
      </c>
      <c r="J414" s="190" t="s">
        <v>1420</v>
      </c>
      <c r="K414" s="190" t="s">
        <v>1420</v>
      </c>
      <c r="L414" s="193" t="s">
        <v>1674</v>
      </c>
      <c r="M414" s="191"/>
    </row>
    <row r="415" spans="1:13" ht="50.25" customHeight="1">
      <c r="A415" s="178" t="s">
        <v>1883</v>
      </c>
      <c r="B415" s="144" t="s">
        <v>1884</v>
      </c>
      <c r="C415" s="144" t="s">
        <v>1885</v>
      </c>
      <c r="D415" s="144" t="s">
        <v>1886</v>
      </c>
      <c r="E415" s="144" t="s">
        <v>1887</v>
      </c>
      <c r="F415" s="367">
        <v>0</v>
      </c>
      <c r="G415" s="368">
        <v>0</v>
      </c>
      <c r="H415" s="144" t="s">
        <v>1669</v>
      </c>
      <c r="I415" s="145" t="s">
        <v>1419</v>
      </c>
      <c r="J415" s="145" t="s">
        <v>1420</v>
      </c>
      <c r="K415" s="145" t="s">
        <v>1420</v>
      </c>
      <c r="L415" s="194" t="s">
        <v>404</v>
      </c>
      <c r="M415" s="191"/>
    </row>
    <row r="416" spans="1:13" ht="25.5">
      <c r="A416" s="178" t="s">
        <v>1888</v>
      </c>
      <c r="B416" s="195" t="s">
        <v>1884</v>
      </c>
      <c r="C416" s="195" t="s">
        <v>1889</v>
      </c>
      <c r="D416" s="195" t="s">
        <v>356</v>
      </c>
      <c r="E416" s="195" t="s">
        <v>1890</v>
      </c>
      <c r="F416" s="369">
        <v>0</v>
      </c>
      <c r="G416" s="370">
        <v>0</v>
      </c>
      <c r="H416" s="195" t="s">
        <v>1669</v>
      </c>
      <c r="I416" s="196" t="s">
        <v>1419</v>
      </c>
      <c r="J416" s="196" t="s">
        <v>1420</v>
      </c>
      <c r="K416" s="196" t="s">
        <v>1420</v>
      </c>
      <c r="L416" s="194" t="s">
        <v>404</v>
      </c>
      <c r="M416" s="197"/>
    </row>
    <row r="417" spans="1:13" ht="38.25">
      <c r="A417" s="178" t="s">
        <v>1891</v>
      </c>
      <c r="B417" s="144" t="s">
        <v>1826</v>
      </c>
      <c r="C417" s="144" t="s">
        <v>1892</v>
      </c>
      <c r="D417" s="144" t="s">
        <v>968</v>
      </c>
      <c r="E417" s="144" t="s">
        <v>1893</v>
      </c>
      <c r="F417" s="363">
        <v>0</v>
      </c>
      <c r="G417" s="364">
        <v>0</v>
      </c>
      <c r="H417" s="144" t="s">
        <v>1656</v>
      </c>
      <c r="I417" s="145" t="s">
        <v>1419</v>
      </c>
      <c r="J417" s="145" t="s">
        <v>1420</v>
      </c>
      <c r="K417" s="145" t="s">
        <v>1420</v>
      </c>
      <c r="L417" s="194" t="s">
        <v>404</v>
      </c>
      <c r="M417" s="192"/>
    </row>
    <row r="418" spans="1:13" ht="25.5">
      <c r="A418" s="178" t="s">
        <v>1894</v>
      </c>
      <c r="B418" s="175" t="s">
        <v>1826</v>
      </c>
      <c r="C418" s="175" t="s">
        <v>1895</v>
      </c>
      <c r="D418" s="175" t="s">
        <v>1896</v>
      </c>
      <c r="E418" s="175" t="s">
        <v>1897</v>
      </c>
      <c r="F418" s="304">
        <v>0</v>
      </c>
      <c r="G418" s="138">
        <v>0</v>
      </c>
      <c r="H418" s="175" t="s">
        <v>1646</v>
      </c>
      <c r="I418" s="176"/>
      <c r="J418" s="176"/>
      <c r="K418" s="176"/>
      <c r="L418" s="322"/>
      <c r="M418" s="191"/>
    </row>
    <row r="419" spans="1:13" ht="25.5">
      <c r="A419" s="178" t="s">
        <v>1898</v>
      </c>
      <c r="B419" s="149" t="s">
        <v>1826</v>
      </c>
      <c r="C419" s="149" t="s">
        <v>1899</v>
      </c>
      <c r="D419" s="149" t="s">
        <v>1900</v>
      </c>
      <c r="E419" s="149" t="s">
        <v>1901</v>
      </c>
      <c r="F419" s="359">
        <v>0</v>
      </c>
      <c r="G419" s="325">
        <v>0</v>
      </c>
      <c r="H419" s="149" t="s">
        <v>1902</v>
      </c>
      <c r="I419" s="186" t="s">
        <v>1419</v>
      </c>
      <c r="J419" s="186" t="s">
        <v>1420</v>
      </c>
      <c r="K419" s="186" t="s">
        <v>1420</v>
      </c>
      <c r="L419" s="94" t="s">
        <v>529</v>
      </c>
      <c r="M419" s="191"/>
    </row>
    <row r="420" spans="1:13" ht="25.5">
      <c r="A420" s="178" t="s">
        <v>1903</v>
      </c>
      <c r="B420" s="175" t="s">
        <v>1826</v>
      </c>
      <c r="C420" s="175" t="s">
        <v>1904</v>
      </c>
      <c r="D420" s="175" t="s">
        <v>1905</v>
      </c>
      <c r="E420" s="175" t="s">
        <v>1906</v>
      </c>
      <c r="F420" s="304">
        <v>0</v>
      </c>
      <c r="G420" s="138">
        <v>0</v>
      </c>
      <c r="H420" s="149" t="s">
        <v>1902</v>
      </c>
      <c r="I420" s="186" t="s">
        <v>1419</v>
      </c>
      <c r="J420" s="186" t="s">
        <v>1420</v>
      </c>
      <c r="K420" s="186" t="s">
        <v>1420</v>
      </c>
      <c r="L420" s="94" t="s">
        <v>529</v>
      </c>
      <c r="M420" s="191"/>
    </row>
    <row r="421" spans="1:13" ht="25.5">
      <c r="A421" s="178" t="s">
        <v>1907</v>
      </c>
      <c r="B421" s="149" t="s">
        <v>1826</v>
      </c>
      <c r="C421" s="149" t="s">
        <v>1908</v>
      </c>
      <c r="D421" s="149" t="s">
        <v>1909</v>
      </c>
      <c r="E421" s="149" t="s">
        <v>1910</v>
      </c>
      <c r="F421" s="359">
        <v>0</v>
      </c>
      <c r="G421" s="325">
        <v>0</v>
      </c>
      <c r="H421" s="149" t="s">
        <v>1646</v>
      </c>
      <c r="I421" s="98"/>
      <c r="J421" s="98"/>
      <c r="K421" s="98"/>
      <c r="L421" s="323"/>
      <c r="M421" s="191"/>
    </row>
    <row r="422" spans="1:13" ht="38.25">
      <c r="A422" s="178" t="s">
        <v>1911</v>
      </c>
      <c r="B422" s="175" t="s">
        <v>1826</v>
      </c>
      <c r="C422" s="175" t="s">
        <v>1912</v>
      </c>
      <c r="D422" s="175" t="s">
        <v>1286</v>
      </c>
      <c r="E422" s="175" t="s">
        <v>1913</v>
      </c>
      <c r="F422" s="304">
        <v>0</v>
      </c>
      <c r="G422" s="138">
        <v>0</v>
      </c>
      <c r="H422" s="175" t="s">
        <v>1646</v>
      </c>
      <c r="I422" s="176"/>
      <c r="J422" s="176"/>
      <c r="K422" s="176"/>
      <c r="L422" s="322"/>
      <c r="M422" s="191"/>
    </row>
    <row r="423" spans="1:13" ht="25.5">
      <c r="A423" s="178" t="s">
        <v>1914</v>
      </c>
      <c r="B423" s="149" t="s">
        <v>1826</v>
      </c>
      <c r="C423" s="149" t="s">
        <v>1915</v>
      </c>
      <c r="D423" s="149" t="s">
        <v>1916</v>
      </c>
      <c r="E423" s="149" t="s">
        <v>1917</v>
      </c>
      <c r="F423" s="359">
        <v>0</v>
      </c>
      <c r="G423" s="325">
        <v>0</v>
      </c>
      <c r="H423" s="149" t="s">
        <v>1646</v>
      </c>
      <c r="I423" s="98"/>
      <c r="J423" s="98"/>
      <c r="K423" s="98"/>
      <c r="L423" s="323"/>
      <c r="M423" s="191"/>
    </row>
    <row r="424" spans="1:13" ht="38.25">
      <c r="A424" s="178" t="s">
        <v>1918</v>
      </c>
      <c r="B424" s="175" t="s">
        <v>1826</v>
      </c>
      <c r="C424" s="175" t="s">
        <v>1919</v>
      </c>
      <c r="D424" s="175" t="s">
        <v>1920</v>
      </c>
      <c r="E424" s="175" t="s">
        <v>1921</v>
      </c>
      <c r="F424" s="304">
        <v>0</v>
      </c>
      <c r="G424" s="138">
        <v>0</v>
      </c>
      <c r="H424" s="175" t="s">
        <v>1646</v>
      </c>
      <c r="I424" s="176"/>
      <c r="J424" s="176"/>
      <c r="K424" s="176"/>
      <c r="L424" s="322"/>
      <c r="M424" s="191"/>
    </row>
    <row r="425" spans="1:13" ht="25.5">
      <c r="A425" s="178" t="s">
        <v>1922</v>
      </c>
      <c r="B425" s="149" t="s">
        <v>1884</v>
      </c>
      <c r="C425" s="149" t="s">
        <v>1923</v>
      </c>
      <c r="D425" s="149" t="s">
        <v>1788</v>
      </c>
      <c r="E425" s="149" t="s">
        <v>1924</v>
      </c>
      <c r="F425" s="371">
        <v>0</v>
      </c>
      <c r="G425" s="372">
        <v>0</v>
      </c>
      <c r="H425" s="175" t="s">
        <v>1646</v>
      </c>
      <c r="I425" s="98" t="s">
        <v>1419</v>
      </c>
      <c r="J425" s="98" t="s">
        <v>1925</v>
      </c>
      <c r="K425" s="98" t="s">
        <v>1420</v>
      </c>
      <c r="L425" s="323"/>
      <c r="M425" s="174"/>
    </row>
    <row r="426" spans="1:13" ht="25.5">
      <c r="A426" s="178" t="s">
        <v>1927</v>
      </c>
      <c r="B426" s="175" t="s">
        <v>1884</v>
      </c>
      <c r="C426" s="175" t="s">
        <v>1928</v>
      </c>
      <c r="D426" s="175" t="s">
        <v>1929</v>
      </c>
      <c r="E426" s="175" t="s">
        <v>1930</v>
      </c>
      <c r="F426" s="304">
        <v>0</v>
      </c>
      <c r="G426" s="138">
        <v>0</v>
      </c>
      <c r="H426" s="175" t="s">
        <v>1646</v>
      </c>
      <c r="I426" s="176"/>
      <c r="J426" s="176"/>
      <c r="K426" s="176"/>
      <c r="L426" s="322"/>
      <c r="M426" s="191"/>
    </row>
    <row r="427" spans="1:13" ht="25.5">
      <c r="A427" s="178" t="s">
        <v>1931</v>
      </c>
      <c r="B427" s="149" t="s">
        <v>1884</v>
      </c>
      <c r="C427" s="149" t="s">
        <v>1932</v>
      </c>
      <c r="D427" s="149" t="s">
        <v>575</v>
      </c>
      <c r="E427" s="149" t="s">
        <v>1933</v>
      </c>
      <c r="F427" s="359">
        <v>0</v>
      </c>
      <c r="G427" s="325">
        <v>0</v>
      </c>
      <c r="H427" s="149" t="s">
        <v>1646</v>
      </c>
      <c r="I427" s="98"/>
      <c r="J427" s="98"/>
      <c r="K427" s="98"/>
      <c r="L427" s="323"/>
      <c r="M427" s="191"/>
    </row>
    <row r="428" spans="1:13" ht="25.5">
      <c r="A428" s="178" t="s">
        <v>1934</v>
      </c>
      <c r="B428" s="175" t="s">
        <v>1826</v>
      </c>
      <c r="C428" s="175" t="s">
        <v>1935</v>
      </c>
      <c r="D428" s="175" t="s">
        <v>1936</v>
      </c>
      <c r="E428" s="175" t="s">
        <v>1937</v>
      </c>
      <c r="F428" s="304">
        <v>0</v>
      </c>
      <c r="G428" s="138">
        <v>0</v>
      </c>
      <c r="H428" s="175" t="s">
        <v>1902</v>
      </c>
      <c r="I428" s="176" t="s">
        <v>1419</v>
      </c>
      <c r="J428" s="176" t="s">
        <v>1419</v>
      </c>
      <c r="K428" s="176" t="s">
        <v>1420</v>
      </c>
      <c r="L428" s="198" t="s">
        <v>404</v>
      </c>
      <c r="M428" s="199"/>
    </row>
    <row r="429" spans="1:13" ht="76.5">
      <c r="A429" s="178" t="s">
        <v>1938</v>
      </c>
      <c r="B429" s="149" t="s">
        <v>1884</v>
      </c>
      <c r="C429" s="149" t="s">
        <v>1939</v>
      </c>
      <c r="D429" s="149" t="s">
        <v>1940</v>
      </c>
      <c r="E429" s="149" t="s">
        <v>1941</v>
      </c>
      <c r="F429" s="371"/>
      <c r="G429" s="372"/>
      <c r="H429" s="149" t="s">
        <v>1646</v>
      </c>
      <c r="I429" s="98" t="s">
        <v>1419</v>
      </c>
      <c r="J429" s="98" t="s">
        <v>1925</v>
      </c>
      <c r="K429" s="98" t="s">
        <v>1420</v>
      </c>
      <c r="L429" s="323"/>
      <c r="M429" s="174"/>
    </row>
    <row r="430" spans="1:13" ht="38.25">
      <c r="A430" s="178" t="s">
        <v>1942</v>
      </c>
      <c r="B430" s="175" t="s">
        <v>1826</v>
      </c>
      <c r="C430" s="175" t="s">
        <v>1943</v>
      </c>
      <c r="D430" s="175" t="s">
        <v>1944</v>
      </c>
      <c r="E430" s="175" t="s">
        <v>1945</v>
      </c>
      <c r="F430" s="304"/>
      <c r="G430" s="138"/>
      <c r="H430" s="304" t="s">
        <v>1646</v>
      </c>
      <c r="I430" s="218" t="s">
        <v>1419</v>
      </c>
      <c r="J430" s="217" t="s">
        <v>1925</v>
      </c>
      <c r="K430" s="218" t="s">
        <v>1420</v>
      </c>
      <c r="L430" s="304"/>
      <c r="M430" s="174"/>
    </row>
    <row r="431" spans="1:13" ht="25.5">
      <c r="A431" s="178" t="s">
        <v>1946</v>
      </c>
      <c r="B431" s="149" t="s">
        <v>1884</v>
      </c>
      <c r="C431" s="149" t="s">
        <v>1947</v>
      </c>
      <c r="D431" s="149" t="s">
        <v>1948</v>
      </c>
      <c r="E431" s="149" t="s">
        <v>1949</v>
      </c>
      <c r="F431" s="359"/>
      <c r="G431" s="325"/>
      <c r="H431" s="149" t="s">
        <v>1646</v>
      </c>
      <c r="I431" s="219"/>
      <c r="J431" s="204"/>
      <c r="K431" s="219"/>
      <c r="L431" s="325"/>
      <c r="M431" s="191"/>
    </row>
    <row r="432" spans="1:13" ht="63.75">
      <c r="A432" s="178" t="s">
        <v>1950</v>
      </c>
      <c r="B432" s="175" t="s">
        <v>1884</v>
      </c>
      <c r="C432" s="175" t="s">
        <v>1951</v>
      </c>
      <c r="D432" s="175" t="s">
        <v>1952</v>
      </c>
      <c r="E432" s="175" t="s">
        <v>1953</v>
      </c>
      <c r="F432" s="304">
        <v>0</v>
      </c>
      <c r="G432" s="138">
        <v>0</v>
      </c>
      <c r="H432" s="175" t="s">
        <v>1902</v>
      </c>
      <c r="I432" s="138" t="s">
        <v>1419</v>
      </c>
      <c r="J432" s="138" t="s">
        <v>1420</v>
      </c>
      <c r="K432" s="138" t="s">
        <v>1420</v>
      </c>
      <c r="L432" s="304" t="s">
        <v>529</v>
      </c>
      <c r="M432" s="191"/>
    </row>
    <row r="433" spans="1:13" ht="25.5">
      <c r="A433" s="178" t="s">
        <v>1954</v>
      </c>
      <c r="B433" s="149" t="s">
        <v>1826</v>
      </c>
      <c r="C433" s="149" t="s">
        <v>1955</v>
      </c>
      <c r="D433" s="149" t="s">
        <v>1956</v>
      </c>
      <c r="E433" s="149" t="s">
        <v>1957</v>
      </c>
      <c r="F433" s="359"/>
      <c r="G433" s="325"/>
      <c r="H433" s="149" t="s">
        <v>1646</v>
      </c>
      <c r="I433" s="298"/>
      <c r="J433" s="298"/>
      <c r="K433" s="298"/>
      <c r="L433" s="298"/>
      <c r="M433" s="191"/>
    </row>
    <row r="434" spans="1:13" ht="51">
      <c r="A434" s="178" t="s">
        <v>1958</v>
      </c>
      <c r="B434" s="175" t="s">
        <v>1826</v>
      </c>
      <c r="C434" s="175" t="s">
        <v>1959</v>
      </c>
      <c r="D434" s="175" t="s">
        <v>1960</v>
      </c>
      <c r="E434" s="175" t="s">
        <v>1961</v>
      </c>
      <c r="F434" s="304"/>
      <c r="G434" s="138"/>
      <c r="H434" s="175" t="s">
        <v>1646</v>
      </c>
      <c r="I434" s="138" t="s">
        <v>1419</v>
      </c>
      <c r="J434" s="138" t="s">
        <v>1925</v>
      </c>
      <c r="K434" s="138" t="s">
        <v>1420</v>
      </c>
      <c r="L434" s="304"/>
      <c r="M434" s="174"/>
    </row>
    <row r="435" spans="1:13" ht="25.5">
      <c r="A435" s="178" t="s">
        <v>1962</v>
      </c>
      <c r="B435" s="148" t="s">
        <v>1884</v>
      </c>
      <c r="C435" s="202" t="s">
        <v>1963</v>
      </c>
      <c r="D435" s="149" t="s">
        <v>1964</v>
      </c>
      <c r="E435" s="149" t="s">
        <v>1965</v>
      </c>
      <c r="F435" s="372"/>
      <c r="G435" s="372"/>
      <c r="H435" s="149" t="s">
        <v>1646</v>
      </c>
      <c r="I435" s="98" t="s">
        <v>1419</v>
      </c>
      <c r="J435" s="98" t="s">
        <v>1925</v>
      </c>
      <c r="K435" s="98" t="s">
        <v>1420</v>
      </c>
      <c r="L435" s="323"/>
      <c r="M435" s="174"/>
    </row>
    <row r="436" spans="1:13" ht="38.25">
      <c r="A436" s="178" t="s">
        <v>1966</v>
      </c>
      <c r="B436" s="175" t="s">
        <v>1826</v>
      </c>
      <c r="C436" s="175" t="s">
        <v>1967</v>
      </c>
      <c r="D436" s="175" t="s">
        <v>1968</v>
      </c>
      <c r="E436" s="175" t="s">
        <v>1969</v>
      </c>
      <c r="F436" s="304"/>
      <c r="G436" s="138"/>
      <c r="H436" s="175" t="s">
        <v>1646</v>
      </c>
      <c r="I436" s="138" t="s">
        <v>1419</v>
      </c>
      <c r="J436" s="138" t="s">
        <v>1925</v>
      </c>
      <c r="K436" s="138" t="s">
        <v>1420</v>
      </c>
      <c r="L436" s="304"/>
      <c r="M436" s="174"/>
    </row>
    <row r="437" spans="1:13" ht="25.5">
      <c r="A437" s="178" t="s">
        <v>1970</v>
      </c>
      <c r="B437" s="149" t="s">
        <v>1826</v>
      </c>
      <c r="C437" s="148" t="s">
        <v>1971</v>
      </c>
      <c r="D437" s="149" t="s">
        <v>683</v>
      </c>
      <c r="E437" s="203" t="s">
        <v>1972</v>
      </c>
      <c r="F437" s="325"/>
      <c r="G437" s="325"/>
      <c r="H437" s="149" t="s">
        <v>1646</v>
      </c>
      <c r="I437" s="98" t="s">
        <v>1419</v>
      </c>
      <c r="J437" s="98" t="s">
        <v>1925</v>
      </c>
      <c r="K437" s="98" t="s">
        <v>1420</v>
      </c>
      <c r="L437" s="323"/>
      <c r="M437" s="174"/>
    </row>
    <row r="438" spans="1:13" ht="25.5">
      <c r="A438" s="178" t="s">
        <v>1973</v>
      </c>
      <c r="B438" s="175" t="s">
        <v>1826</v>
      </c>
      <c r="C438" s="175" t="s">
        <v>1974</v>
      </c>
      <c r="D438" s="175" t="s">
        <v>1152</v>
      </c>
      <c r="E438" s="175" t="s">
        <v>1975</v>
      </c>
      <c r="F438" s="304"/>
      <c r="G438" s="138"/>
      <c r="H438" s="175" t="s">
        <v>1646</v>
      </c>
      <c r="I438" s="138" t="s">
        <v>1419</v>
      </c>
      <c r="J438" s="138" t="s">
        <v>1925</v>
      </c>
      <c r="K438" s="138" t="s">
        <v>1420</v>
      </c>
      <c r="L438" s="304" t="s">
        <v>529</v>
      </c>
      <c r="M438" s="174"/>
    </row>
    <row r="439" spans="1:13" ht="38.25">
      <c r="A439" s="178" t="s">
        <v>1976</v>
      </c>
      <c r="B439" s="149" t="s">
        <v>1826</v>
      </c>
      <c r="C439" s="148" t="s">
        <v>1977</v>
      </c>
      <c r="D439" s="149" t="s">
        <v>1978</v>
      </c>
      <c r="E439" s="149" t="s">
        <v>1979</v>
      </c>
      <c r="F439" s="325"/>
      <c r="G439" s="325"/>
      <c r="H439" s="149" t="s">
        <v>1646</v>
      </c>
      <c r="I439" s="98" t="s">
        <v>1419</v>
      </c>
      <c r="J439" s="98" t="s">
        <v>1925</v>
      </c>
      <c r="K439" s="98" t="s">
        <v>1420</v>
      </c>
      <c r="L439" s="323"/>
      <c r="M439" s="174"/>
    </row>
    <row r="440" spans="1:13" ht="25.5">
      <c r="A440" s="178" t="s">
        <v>1980</v>
      </c>
      <c r="B440" s="175" t="s">
        <v>1826</v>
      </c>
      <c r="C440" s="175" t="s">
        <v>1981</v>
      </c>
      <c r="D440" s="175" t="s">
        <v>1982</v>
      </c>
      <c r="E440" s="175" t="s">
        <v>1983</v>
      </c>
      <c r="F440" s="304"/>
      <c r="G440" s="138"/>
      <c r="H440" s="175" t="s">
        <v>1646</v>
      </c>
      <c r="I440" s="138" t="s">
        <v>1419</v>
      </c>
      <c r="J440" s="138" t="s">
        <v>1925</v>
      </c>
      <c r="K440" s="138" t="s">
        <v>1420</v>
      </c>
      <c r="L440" s="304"/>
      <c r="M440" s="174"/>
    </row>
    <row r="441" spans="1:13" ht="38.25">
      <c r="A441" s="178" t="s">
        <v>1984</v>
      </c>
      <c r="B441" s="149" t="s">
        <v>1826</v>
      </c>
      <c r="C441" s="148" t="s">
        <v>1985</v>
      </c>
      <c r="D441" s="149" t="s">
        <v>1986</v>
      </c>
      <c r="E441" s="149" t="s">
        <v>1987</v>
      </c>
      <c r="F441" s="325"/>
      <c r="G441" s="325"/>
      <c r="H441" s="149" t="s">
        <v>1646</v>
      </c>
      <c r="I441" s="98" t="s">
        <v>1419</v>
      </c>
      <c r="J441" s="98" t="s">
        <v>1925</v>
      </c>
      <c r="K441" s="98" t="s">
        <v>1420</v>
      </c>
      <c r="L441" s="323"/>
      <c r="M441" s="174"/>
    </row>
    <row r="442" spans="1:13" ht="25.5">
      <c r="A442" s="178" t="s">
        <v>1988</v>
      </c>
      <c r="B442" s="175" t="s">
        <v>1989</v>
      </c>
      <c r="C442" s="175" t="s">
        <v>1990</v>
      </c>
      <c r="D442" s="175" t="s">
        <v>1991</v>
      </c>
      <c r="E442" s="175" t="s">
        <v>1992</v>
      </c>
      <c r="F442" s="304"/>
      <c r="G442" s="138"/>
      <c r="H442" s="175" t="s">
        <v>1646</v>
      </c>
      <c r="I442" s="138" t="s">
        <v>1419</v>
      </c>
      <c r="J442" s="138" t="s">
        <v>1925</v>
      </c>
      <c r="K442" s="138" t="s">
        <v>1420</v>
      </c>
      <c r="L442" s="304"/>
      <c r="M442" s="174"/>
    </row>
    <row r="443" spans="1:13" ht="38.25">
      <c r="A443" s="178" t="s">
        <v>1993</v>
      </c>
      <c r="B443" s="148" t="s">
        <v>1989</v>
      </c>
      <c r="C443" s="148" t="s">
        <v>1994</v>
      </c>
      <c r="D443" s="149" t="s">
        <v>1995</v>
      </c>
      <c r="E443" s="149" t="s">
        <v>1996</v>
      </c>
      <c r="F443" s="325"/>
      <c r="G443" s="325"/>
      <c r="H443" s="149" t="s">
        <v>1646</v>
      </c>
      <c r="I443" s="98" t="s">
        <v>1419</v>
      </c>
      <c r="J443" s="98" t="s">
        <v>1925</v>
      </c>
      <c r="K443" s="98" t="s">
        <v>1420</v>
      </c>
      <c r="L443" s="323"/>
      <c r="M443" s="174"/>
    </row>
    <row r="444" spans="1:13" ht="38.25">
      <c r="A444" s="178" t="s">
        <v>1997</v>
      </c>
      <c r="B444" s="175" t="s">
        <v>1884</v>
      </c>
      <c r="C444" s="175" t="s">
        <v>1998</v>
      </c>
      <c r="D444" s="175" t="s">
        <v>1999</v>
      </c>
      <c r="E444" s="175" t="s">
        <v>2000</v>
      </c>
      <c r="F444" s="304"/>
      <c r="G444" s="138"/>
      <c r="H444" s="175" t="s">
        <v>2001</v>
      </c>
      <c r="I444" s="138" t="s">
        <v>1419</v>
      </c>
      <c r="J444" s="138" t="s">
        <v>1419</v>
      </c>
      <c r="K444" s="138" t="s">
        <v>1420</v>
      </c>
      <c r="L444" s="304" t="s">
        <v>404</v>
      </c>
      <c r="M444" s="192"/>
    </row>
    <row r="445" spans="1:13" ht="51">
      <c r="A445" s="178" t="s">
        <v>2002</v>
      </c>
      <c r="B445" s="187" t="s">
        <v>1826</v>
      </c>
      <c r="C445" s="187" t="s">
        <v>2003</v>
      </c>
      <c r="D445" s="187" t="s">
        <v>2004</v>
      </c>
      <c r="E445" s="187" t="s">
        <v>2005</v>
      </c>
      <c r="F445" s="373"/>
      <c r="G445" s="373"/>
      <c r="H445" s="144" t="s">
        <v>1669</v>
      </c>
      <c r="I445" s="201" t="s">
        <v>1419</v>
      </c>
      <c r="J445" s="201" t="s">
        <v>1420</v>
      </c>
      <c r="K445" s="201" t="s">
        <v>1420</v>
      </c>
      <c r="L445" s="200" t="s">
        <v>404</v>
      </c>
      <c r="M445" s="192"/>
    </row>
    <row r="446" spans="1:13" ht="51">
      <c r="A446" s="178" t="s">
        <v>2006</v>
      </c>
      <c r="B446" s="175" t="s">
        <v>1826</v>
      </c>
      <c r="C446" s="175" t="s">
        <v>2007</v>
      </c>
      <c r="D446" s="175" t="s">
        <v>2008</v>
      </c>
      <c r="E446" s="175" t="s">
        <v>2009</v>
      </c>
      <c r="F446" s="304"/>
      <c r="G446" s="138"/>
      <c r="H446" s="175" t="s">
        <v>1669</v>
      </c>
      <c r="I446" s="138" t="s">
        <v>1419</v>
      </c>
      <c r="J446" s="138" t="s">
        <v>1420</v>
      </c>
      <c r="K446" s="138" t="s">
        <v>1420</v>
      </c>
      <c r="L446" s="304" t="s">
        <v>404</v>
      </c>
      <c r="M446" s="192"/>
    </row>
    <row r="447" spans="1:13" ht="63.75">
      <c r="A447" s="178" t="s">
        <v>2010</v>
      </c>
      <c r="B447" s="148" t="s">
        <v>1884</v>
      </c>
      <c r="C447" s="148" t="s">
        <v>2011</v>
      </c>
      <c r="D447" s="149" t="s">
        <v>2012</v>
      </c>
      <c r="E447" s="149" t="s">
        <v>2013</v>
      </c>
      <c r="F447" s="372"/>
      <c r="G447" s="372"/>
      <c r="H447" s="149" t="s">
        <v>1646</v>
      </c>
      <c r="I447" s="98" t="s">
        <v>1419</v>
      </c>
      <c r="J447" s="98" t="s">
        <v>1925</v>
      </c>
      <c r="K447" s="98" t="s">
        <v>1420</v>
      </c>
      <c r="L447" s="323"/>
      <c r="M447" s="174"/>
    </row>
    <row r="448" spans="1:13" ht="51">
      <c r="A448" s="178" t="s">
        <v>2014</v>
      </c>
      <c r="B448" s="175" t="s">
        <v>1501</v>
      </c>
      <c r="C448" s="175" t="s">
        <v>2015</v>
      </c>
      <c r="D448" s="175" t="s">
        <v>2016</v>
      </c>
      <c r="E448" s="175" t="s">
        <v>2017</v>
      </c>
      <c r="F448" s="304"/>
      <c r="G448" s="138"/>
      <c r="H448" s="175" t="s">
        <v>1926</v>
      </c>
      <c r="I448" s="138" t="s">
        <v>2018</v>
      </c>
      <c r="J448" s="138" t="s">
        <v>2018</v>
      </c>
      <c r="K448" s="138" t="s">
        <v>1420</v>
      </c>
      <c r="L448" s="304"/>
      <c r="M448" s="183" t="s">
        <v>2019</v>
      </c>
    </row>
    <row r="449" spans="1:14" ht="76.5">
      <c r="A449" s="178" t="s">
        <v>2020</v>
      </c>
      <c r="B449" s="148" t="s">
        <v>2021</v>
      </c>
      <c r="C449" s="148" t="s">
        <v>2022</v>
      </c>
      <c r="D449" s="149" t="s">
        <v>2023</v>
      </c>
      <c r="E449" s="149" t="s">
        <v>2024</v>
      </c>
      <c r="F449" s="359"/>
      <c r="G449" s="325"/>
      <c r="H449" s="149" t="s">
        <v>1646</v>
      </c>
      <c r="I449" s="98"/>
      <c r="J449" s="98"/>
      <c r="K449" s="146"/>
      <c r="L449" s="323"/>
      <c r="M449" s="183"/>
    </row>
    <row r="450" spans="1:14" ht="51">
      <c r="A450" s="178" t="s">
        <v>2025</v>
      </c>
      <c r="B450" s="175" t="s">
        <v>2021</v>
      </c>
      <c r="C450" s="175" t="s">
        <v>2026</v>
      </c>
      <c r="D450" s="175" t="s">
        <v>2027</v>
      </c>
      <c r="E450" s="175" t="s">
        <v>2028</v>
      </c>
      <c r="F450" s="304"/>
      <c r="G450" s="138"/>
      <c r="H450" s="175" t="s">
        <v>1646</v>
      </c>
      <c r="I450" s="138"/>
      <c r="J450" s="138"/>
      <c r="K450" s="138"/>
      <c r="L450" s="304"/>
      <c r="M450" s="183"/>
    </row>
    <row r="451" spans="1:14" ht="127.5">
      <c r="A451" s="178" t="s">
        <v>2029</v>
      </c>
      <c r="B451" s="148" t="s">
        <v>2030</v>
      </c>
      <c r="C451" s="148" t="s">
        <v>2031</v>
      </c>
      <c r="D451" s="149" t="s">
        <v>2032</v>
      </c>
      <c r="E451" s="149" t="s">
        <v>2033</v>
      </c>
      <c r="F451" s="372">
        <v>0</v>
      </c>
      <c r="G451" s="372">
        <v>0</v>
      </c>
      <c r="H451" s="149" t="s">
        <v>1646</v>
      </c>
      <c r="I451" s="98"/>
      <c r="J451" s="98"/>
      <c r="K451" s="146"/>
      <c r="L451" s="323"/>
      <c r="M451" s="183"/>
    </row>
    <row r="452" spans="1:14" ht="38.25">
      <c r="A452" s="178" t="s">
        <v>2034</v>
      </c>
      <c r="B452" s="175" t="s">
        <v>2030</v>
      </c>
      <c r="C452" s="175" t="s">
        <v>2035</v>
      </c>
      <c r="D452" s="175" t="s">
        <v>2036</v>
      </c>
      <c r="E452" s="175" t="s">
        <v>2037</v>
      </c>
      <c r="F452" s="175">
        <v>0</v>
      </c>
      <c r="G452" s="175">
        <v>0</v>
      </c>
      <c r="H452" s="304" t="s">
        <v>1646</v>
      </c>
      <c r="I452" s="218"/>
      <c r="J452" s="175"/>
      <c r="K452" s="138"/>
      <c r="L452" s="138"/>
      <c r="M452" s="183"/>
      <c r="N452" s="299"/>
    </row>
    <row r="453" spans="1:14" ht="51">
      <c r="A453" s="178" t="s">
        <v>2038</v>
      </c>
      <c r="B453" s="148" t="s">
        <v>2030</v>
      </c>
      <c r="C453" s="148" t="s">
        <v>2039</v>
      </c>
      <c r="D453" s="149" t="s">
        <v>2040</v>
      </c>
      <c r="E453" s="149" t="s">
        <v>2041</v>
      </c>
      <c r="F453" s="359">
        <v>0</v>
      </c>
      <c r="G453" s="325">
        <v>0</v>
      </c>
      <c r="H453" s="149" t="s">
        <v>1646</v>
      </c>
      <c r="I453" s="98"/>
      <c r="J453" s="98"/>
      <c r="K453" s="146"/>
      <c r="L453" s="323"/>
      <c r="M453" s="183"/>
    </row>
    <row r="454" spans="1:14" ht="26.25">
      <c r="A454" s="178" t="s">
        <v>2042</v>
      </c>
      <c r="B454" s="148" t="s">
        <v>2043</v>
      </c>
      <c r="C454" s="284" t="s">
        <v>2044</v>
      </c>
      <c r="D454" s="149" t="s">
        <v>2045</v>
      </c>
      <c r="E454" s="149" t="s">
        <v>2046</v>
      </c>
      <c r="F454" s="359">
        <v>0</v>
      </c>
      <c r="G454" s="325">
        <v>0</v>
      </c>
      <c r="H454" s="144" t="s">
        <v>1669</v>
      </c>
      <c r="I454" s="98" t="s">
        <v>1420</v>
      </c>
      <c r="J454" s="98" t="s">
        <v>1420</v>
      </c>
      <c r="K454" s="146" t="s">
        <v>1420</v>
      </c>
      <c r="L454" s="326" t="s">
        <v>2210</v>
      </c>
      <c r="M454" s="183"/>
    </row>
    <row r="455" spans="1:14" ht="38.25">
      <c r="A455" s="178" t="s">
        <v>2048</v>
      </c>
      <c r="B455" s="148" t="s">
        <v>2043</v>
      </c>
      <c r="C455" s="281" t="s">
        <v>2049</v>
      </c>
      <c r="D455" s="149" t="s">
        <v>2050</v>
      </c>
      <c r="E455" s="149" t="s">
        <v>2051</v>
      </c>
      <c r="F455" s="359">
        <v>0</v>
      </c>
      <c r="G455" s="325">
        <v>0</v>
      </c>
      <c r="H455" s="144" t="s">
        <v>1711</v>
      </c>
      <c r="I455" s="98" t="s">
        <v>1420</v>
      </c>
      <c r="J455" s="98" t="s">
        <v>1420</v>
      </c>
      <c r="K455" s="146" t="s">
        <v>1420</v>
      </c>
      <c r="L455" s="94"/>
      <c r="M455" s="183"/>
    </row>
    <row r="456" spans="1:14" ht="38.25">
      <c r="A456" s="178" t="s">
        <v>2052</v>
      </c>
      <c r="B456" s="148" t="s">
        <v>2043</v>
      </c>
      <c r="C456" s="284" t="s">
        <v>2053</v>
      </c>
      <c r="D456" s="149" t="s">
        <v>2054</v>
      </c>
      <c r="E456" s="149" t="s">
        <v>2055</v>
      </c>
      <c r="F456" s="359">
        <v>0</v>
      </c>
      <c r="G456" s="325">
        <v>0</v>
      </c>
      <c r="H456" s="144" t="s">
        <v>1669</v>
      </c>
      <c r="I456" s="98" t="s">
        <v>1420</v>
      </c>
      <c r="J456" s="98" t="s">
        <v>1420</v>
      </c>
      <c r="K456" s="146" t="s">
        <v>1420</v>
      </c>
      <c r="L456" s="326" t="s">
        <v>2210</v>
      </c>
      <c r="M456" s="183"/>
    </row>
    <row r="457" spans="1:14" ht="26.25">
      <c r="A457" s="178" t="s">
        <v>2056</v>
      </c>
      <c r="B457" s="148" t="s">
        <v>2043</v>
      </c>
      <c r="C457" s="284" t="s">
        <v>2057</v>
      </c>
      <c r="D457" s="149" t="s">
        <v>2058</v>
      </c>
      <c r="E457" s="149" t="s">
        <v>2059</v>
      </c>
      <c r="F457" s="359">
        <v>0</v>
      </c>
      <c r="G457" s="325">
        <v>0</v>
      </c>
      <c r="H457" s="144" t="s">
        <v>1669</v>
      </c>
      <c r="I457" s="98" t="s">
        <v>1420</v>
      </c>
      <c r="J457" s="98" t="s">
        <v>1420</v>
      </c>
      <c r="K457" s="146" t="s">
        <v>1420</v>
      </c>
      <c r="L457" s="326" t="s">
        <v>2210</v>
      </c>
      <c r="M457" s="183"/>
    </row>
    <row r="458" spans="1:14" ht="26.25">
      <c r="A458" s="178" t="s">
        <v>2060</v>
      </c>
      <c r="B458" s="148" t="s">
        <v>2043</v>
      </c>
      <c r="C458" s="284" t="s">
        <v>2061</v>
      </c>
      <c r="D458" s="149" t="s">
        <v>2062</v>
      </c>
      <c r="E458" s="149" t="s">
        <v>2063</v>
      </c>
      <c r="F458" s="359">
        <v>0</v>
      </c>
      <c r="G458" s="325">
        <v>0</v>
      </c>
      <c r="H458" s="144" t="s">
        <v>1669</v>
      </c>
      <c r="I458" s="98" t="s">
        <v>1420</v>
      </c>
      <c r="J458" s="98" t="s">
        <v>1420</v>
      </c>
      <c r="K458" s="146" t="s">
        <v>1420</v>
      </c>
      <c r="L458" s="326" t="s">
        <v>2210</v>
      </c>
      <c r="M458" s="183"/>
    </row>
    <row r="459" spans="1:14" ht="90">
      <c r="A459" s="178" t="s">
        <v>2064</v>
      </c>
      <c r="B459" s="148" t="s">
        <v>2043</v>
      </c>
      <c r="C459" s="284" t="s">
        <v>2065</v>
      </c>
      <c r="D459" s="149" t="s">
        <v>1106</v>
      </c>
      <c r="E459" s="149" t="s">
        <v>2066</v>
      </c>
      <c r="F459" s="346">
        <v>0</v>
      </c>
      <c r="G459" s="346">
        <v>0</v>
      </c>
      <c r="H459" s="144" t="s">
        <v>1646</v>
      </c>
      <c r="I459" s="98" t="s">
        <v>1420</v>
      </c>
      <c r="J459" s="98" t="s">
        <v>1420</v>
      </c>
      <c r="K459" s="146" t="s">
        <v>1420</v>
      </c>
      <c r="L459" s="94"/>
      <c r="M459" s="183" t="s">
        <v>2317</v>
      </c>
    </row>
    <row r="460" spans="1:14" ht="25.5">
      <c r="A460" s="178" t="s">
        <v>2067</v>
      </c>
      <c r="B460" s="220" t="s">
        <v>1989</v>
      </c>
      <c r="C460" s="297" t="s">
        <v>2068</v>
      </c>
      <c r="D460" s="220" t="s">
        <v>2069</v>
      </c>
      <c r="E460" s="220" t="s">
        <v>2070</v>
      </c>
      <c r="F460" s="374">
        <v>0</v>
      </c>
      <c r="G460" s="374">
        <v>0</v>
      </c>
      <c r="H460" s="266" t="s">
        <v>529</v>
      </c>
      <c r="I460" s="221" t="s">
        <v>1419</v>
      </c>
      <c r="J460" s="221" t="s">
        <v>1420</v>
      </c>
      <c r="K460" s="221" t="s">
        <v>1420</v>
      </c>
      <c r="L460" s="327"/>
      <c r="M460" s="183"/>
    </row>
    <row r="461" spans="1:14" ht="51">
      <c r="A461" s="178" t="s">
        <v>2071</v>
      </c>
      <c r="B461" s="220" t="s">
        <v>1989</v>
      </c>
      <c r="C461" s="297" t="s">
        <v>2072</v>
      </c>
      <c r="D461" s="220" t="s">
        <v>2073</v>
      </c>
      <c r="E461" s="220" t="s">
        <v>2074</v>
      </c>
      <c r="F461" s="374">
        <v>0</v>
      </c>
      <c r="G461" s="374">
        <v>0</v>
      </c>
      <c r="H461" s="305" t="s">
        <v>1902</v>
      </c>
      <c r="I461" s="221" t="s">
        <v>1419</v>
      </c>
      <c r="J461" s="221" t="s">
        <v>1420</v>
      </c>
      <c r="K461" s="221" t="s">
        <v>1420</v>
      </c>
      <c r="L461" s="327" t="s">
        <v>503</v>
      </c>
      <c r="M461" s="183"/>
    </row>
    <row r="462" spans="1:14" ht="51">
      <c r="A462" s="178" t="s">
        <v>2075</v>
      </c>
      <c r="B462" s="220" t="s">
        <v>1989</v>
      </c>
      <c r="C462" s="297" t="s">
        <v>2076</v>
      </c>
      <c r="D462" s="220" t="s">
        <v>2073</v>
      </c>
      <c r="E462" s="220" t="s">
        <v>2077</v>
      </c>
      <c r="F462" s="374">
        <v>0</v>
      </c>
      <c r="G462" s="374">
        <v>0</v>
      </c>
      <c r="H462" s="305" t="s">
        <v>1902</v>
      </c>
      <c r="I462" s="221" t="s">
        <v>1419</v>
      </c>
      <c r="J462" s="221" t="s">
        <v>1420</v>
      </c>
      <c r="K462" s="221" t="s">
        <v>1420</v>
      </c>
      <c r="L462" s="327" t="s">
        <v>503</v>
      </c>
      <c r="M462" s="183"/>
    </row>
    <row r="463" spans="1:14" ht="63.75">
      <c r="A463" s="178" t="s">
        <v>2078</v>
      </c>
      <c r="B463" s="220" t="s">
        <v>1989</v>
      </c>
      <c r="C463" s="297" t="s">
        <v>2079</v>
      </c>
      <c r="D463" s="220" t="s">
        <v>2080</v>
      </c>
      <c r="E463" s="220" t="s">
        <v>2081</v>
      </c>
      <c r="F463" s="374">
        <v>0</v>
      </c>
      <c r="G463" s="374">
        <v>0</v>
      </c>
      <c r="H463" s="305" t="s">
        <v>1902</v>
      </c>
      <c r="I463" s="221" t="s">
        <v>1419</v>
      </c>
      <c r="J463" s="221" t="s">
        <v>1420</v>
      </c>
      <c r="K463" s="221" t="s">
        <v>1420</v>
      </c>
      <c r="L463" s="327" t="s">
        <v>503</v>
      </c>
      <c r="M463" s="183"/>
    </row>
    <row r="464" spans="1:14" ht="63.75">
      <c r="A464" s="178" t="s">
        <v>2082</v>
      </c>
      <c r="B464" s="220" t="s">
        <v>1989</v>
      </c>
      <c r="C464" s="297" t="s">
        <v>2083</v>
      </c>
      <c r="D464" s="220" t="s">
        <v>2080</v>
      </c>
      <c r="E464" s="220" t="s">
        <v>2084</v>
      </c>
      <c r="F464" s="374">
        <v>0</v>
      </c>
      <c r="G464" s="374">
        <v>0</v>
      </c>
      <c r="H464" s="305" t="s">
        <v>1902</v>
      </c>
      <c r="I464" s="221" t="s">
        <v>1419</v>
      </c>
      <c r="J464" s="221" t="s">
        <v>1420</v>
      </c>
      <c r="K464" s="221" t="s">
        <v>1420</v>
      </c>
      <c r="L464" s="327" t="s">
        <v>503</v>
      </c>
      <c r="M464" s="183"/>
    </row>
    <row r="465" spans="1:13" ht="51">
      <c r="A465" s="178" t="s">
        <v>2085</v>
      </c>
      <c r="B465" s="220" t="s">
        <v>1989</v>
      </c>
      <c r="C465" s="297" t="s">
        <v>2086</v>
      </c>
      <c r="D465" s="220" t="s">
        <v>554</v>
      </c>
      <c r="E465" s="220" t="s">
        <v>2087</v>
      </c>
      <c r="F465" s="374">
        <v>0</v>
      </c>
      <c r="G465" s="374">
        <v>0</v>
      </c>
      <c r="H465" s="305" t="s">
        <v>1902</v>
      </c>
      <c r="I465" s="221" t="s">
        <v>1419</v>
      </c>
      <c r="J465" s="221" t="s">
        <v>1420</v>
      </c>
      <c r="K465" s="221" t="s">
        <v>1420</v>
      </c>
      <c r="L465" s="327" t="s">
        <v>503</v>
      </c>
      <c r="M465" s="183"/>
    </row>
    <row r="466" spans="1:13" ht="25.5">
      <c r="A466" s="178" t="s">
        <v>2088</v>
      </c>
      <c r="B466" s="220" t="s">
        <v>1989</v>
      </c>
      <c r="C466" s="297" t="s">
        <v>2089</v>
      </c>
      <c r="D466" s="220" t="s">
        <v>2090</v>
      </c>
      <c r="E466" s="220" t="s">
        <v>2091</v>
      </c>
      <c r="F466" s="374">
        <v>0</v>
      </c>
      <c r="G466" s="374">
        <v>0</v>
      </c>
      <c r="H466" s="266" t="s">
        <v>529</v>
      </c>
      <c r="I466" s="221" t="s">
        <v>1419</v>
      </c>
      <c r="J466" s="221" t="s">
        <v>1420</v>
      </c>
      <c r="K466" s="221" t="s">
        <v>1420</v>
      </c>
      <c r="L466" s="94"/>
      <c r="M466" s="183"/>
    </row>
    <row r="467" spans="1:13" ht="51">
      <c r="A467" s="178" t="s">
        <v>2092</v>
      </c>
      <c r="B467" s="220" t="s">
        <v>1989</v>
      </c>
      <c r="C467" s="297" t="s">
        <v>2093</v>
      </c>
      <c r="D467" s="220" t="s">
        <v>273</v>
      </c>
      <c r="E467" s="220" t="s">
        <v>2094</v>
      </c>
      <c r="F467" s="374">
        <v>0</v>
      </c>
      <c r="G467" s="374">
        <v>0</v>
      </c>
      <c r="H467" s="266" t="s">
        <v>529</v>
      </c>
      <c r="I467" s="221" t="s">
        <v>1419</v>
      </c>
      <c r="J467" s="221" t="s">
        <v>1420</v>
      </c>
      <c r="K467" s="221" t="s">
        <v>1420</v>
      </c>
      <c r="L467" s="327"/>
      <c r="M467" s="183"/>
    </row>
    <row r="468" spans="1:13" ht="63.75">
      <c r="A468" s="178" t="s">
        <v>2095</v>
      </c>
      <c r="B468" s="220" t="s">
        <v>1989</v>
      </c>
      <c r="C468" s="297" t="s">
        <v>2096</v>
      </c>
      <c r="D468" s="220" t="s">
        <v>2097</v>
      </c>
      <c r="E468" s="220" t="s">
        <v>2098</v>
      </c>
      <c r="F468" s="374">
        <v>0</v>
      </c>
      <c r="G468" s="374">
        <v>0</v>
      </c>
      <c r="H468" s="266" t="s">
        <v>529</v>
      </c>
      <c r="I468" s="221" t="s">
        <v>1419</v>
      </c>
      <c r="J468" s="221" t="s">
        <v>1420</v>
      </c>
      <c r="K468" s="221" t="s">
        <v>1420</v>
      </c>
      <c r="L468" s="327"/>
      <c r="M468" s="183"/>
    </row>
    <row r="469" spans="1:13" ht="25.5">
      <c r="A469" s="178" t="s">
        <v>2099</v>
      </c>
      <c r="B469" s="220" t="s">
        <v>1989</v>
      </c>
      <c r="C469" s="297" t="s">
        <v>2100</v>
      </c>
      <c r="D469" s="220" t="s">
        <v>356</v>
      </c>
      <c r="E469" s="220" t="s">
        <v>2101</v>
      </c>
      <c r="F469" s="374">
        <v>0</v>
      </c>
      <c r="G469" s="374">
        <v>0</v>
      </c>
      <c r="H469" s="305" t="s">
        <v>1902</v>
      </c>
      <c r="I469" s="221" t="s">
        <v>1419</v>
      </c>
      <c r="J469" s="221" t="s">
        <v>1420</v>
      </c>
      <c r="K469" s="221" t="s">
        <v>1420</v>
      </c>
      <c r="L469" s="327" t="s">
        <v>503</v>
      </c>
      <c r="M469" s="183"/>
    </row>
    <row r="470" spans="1:13" ht="76.5">
      <c r="A470" s="178" t="s">
        <v>2102</v>
      </c>
      <c r="B470" s="220" t="s">
        <v>1989</v>
      </c>
      <c r="C470" s="297" t="s">
        <v>2103</v>
      </c>
      <c r="D470" s="220" t="s">
        <v>289</v>
      </c>
      <c r="E470" s="220" t="s">
        <v>2104</v>
      </c>
      <c r="F470" s="374">
        <v>0</v>
      </c>
      <c r="G470" s="374">
        <v>0</v>
      </c>
      <c r="H470" s="305" t="s">
        <v>1902</v>
      </c>
      <c r="I470" s="221" t="s">
        <v>1419</v>
      </c>
      <c r="J470" s="221" t="s">
        <v>1420</v>
      </c>
      <c r="K470" s="221" t="s">
        <v>1420</v>
      </c>
      <c r="L470" s="327" t="s">
        <v>503</v>
      </c>
      <c r="M470" s="183"/>
    </row>
    <row r="471" spans="1:13" ht="63.75">
      <c r="A471" s="178" t="s">
        <v>2105</v>
      </c>
      <c r="B471" s="148" t="s">
        <v>2030</v>
      </c>
      <c r="C471" s="149" t="s">
        <v>2106</v>
      </c>
      <c r="D471" s="149" t="s">
        <v>356</v>
      </c>
      <c r="E471" s="149" t="s">
        <v>2107</v>
      </c>
      <c r="F471" s="325">
        <v>0</v>
      </c>
      <c r="G471" s="325">
        <v>0</v>
      </c>
      <c r="H471" s="149" t="s">
        <v>1646</v>
      </c>
      <c r="I471" s="98"/>
      <c r="J471" s="98"/>
      <c r="K471" s="146"/>
      <c r="L471" s="323"/>
      <c r="M471" s="183"/>
    </row>
    <row r="472" spans="1:13" ht="25.5">
      <c r="A472" s="178" t="s">
        <v>2109</v>
      </c>
      <c r="B472" s="148" t="s">
        <v>2030</v>
      </c>
      <c r="C472" s="149" t="s">
        <v>2110</v>
      </c>
      <c r="D472" s="149" t="s">
        <v>314</v>
      </c>
      <c r="E472" s="149" t="s">
        <v>2111</v>
      </c>
      <c r="F472" s="325">
        <v>0</v>
      </c>
      <c r="G472" s="325">
        <v>0</v>
      </c>
      <c r="H472" s="149" t="s">
        <v>1646</v>
      </c>
      <c r="I472" s="98"/>
      <c r="J472" s="98"/>
      <c r="K472" s="146"/>
      <c r="L472" s="323"/>
      <c r="M472" s="183"/>
    </row>
    <row r="473" spans="1:13" ht="25.5">
      <c r="A473" s="178" t="s">
        <v>2112</v>
      </c>
      <c r="B473" s="148" t="s">
        <v>2030</v>
      </c>
      <c r="C473" s="149" t="s">
        <v>2113</v>
      </c>
      <c r="D473" s="149" t="s">
        <v>2114</v>
      </c>
      <c r="E473" s="149" t="s">
        <v>2115</v>
      </c>
      <c r="F473" s="325">
        <v>0</v>
      </c>
      <c r="G473" s="325">
        <v>0</v>
      </c>
      <c r="H473" s="149" t="s">
        <v>1646</v>
      </c>
      <c r="I473" s="98"/>
      <c r="J473" s="98"/>
      <c r="K473" s="146"/>
      <c r="L473" s="323"/>
      <c r="M473" s="183"/>
    </row>
    <row r="474" spans="1:13" ht="51">
      <c r="A474" s="178" t="s">
        <v>2116</v>
      </c>
      <c r="B474" s="148" t="s">
        <v>2030</v>
      </c>
      <c r="C474" s="149" t="s">
        <v>2117</v>
      </c>
      <c r="D474" s="149" t="s">
        <v>2118</v>
      </c>
      <c r="E474" s="149" t="s">
        <v>2119</v>
      </c>
      <c r="F474" s="325">
        <v>0</v>
      </c>
      <c r="G474" s="325">
        <v>0</v>
      </c>
      <c r="H474" s="149" t="s">
        <v>1646</v>
      </c>
      <c r="I474" s="98"/>
      <c r="J474" s="98"/>
      <c r="K474" s="146"/>
      <c r="L474" s="323"/>
      <c r="M474" s="183"/>
    </row>
    <row r="475" spans="1:13" ht="51">
      <c r="A475" s="178" t="s">
        <v>2120</v>
      </c>
      <c r="B475" s="148" t="s">
        <v>2043</v>
      </c>
      <c r="C475" s="148" t="s">
        <v>2121</v>
      </c>
      <c r="D475" s="149" t="s">
        <v>2122</v>
      </c>
      <c r="E475" s="149" t="s">
        <v>2123</v>
      </c>
      <c r="F475" s="359">
        <v>0</v>
      </c>
      <c r="G475" s="325">
        <v>0</v>
      </c>
      <c r="H475" s="149" t="s">
        <v>1646</v>
      </c>
      <c r="I475" s="98"/>
      <c r="J475" s="98"/>
      <c r="K475" s="146"/>
      <c r="L475" s="323"/>
      <c r="M475" s="183"/>
    </row>
    <row r="476" spans="1:13" ht="51">
      <c r="A476" s="178" t="s">
        <v>2124</v>
      </c>
      <c r="B476" s="148" t="s">
        <v>2030</v>
      </c>
      <c r="C476" s="149" t="s">
        <v>2125</v>
      </c>
      <c r="D476" s="149" t="s">
        <v>2126</v>
      </c>
      <c r="E476" s="149" t="s">
        <v>2127</v>
      </c>
      <c r="F476" s="325">
        <v>0</v>
      </c>
      <c r="G476" s="375">
        <v>0</v>
      </c>
      <c r="H476" s="149" t="s">
        <v>1646</v>
      </c>
      <c r="I476" s="98"/>
      <c r="J476" s="98"/>
      <c r="K476" s="146"/>
      <c r="L476" s="323"/>
      <c r="M476" s="183"/>
    </row>
    <row r="477" spans="1:13" s="164" customFormat="1" ht="75">
      <c r="A477" s="274" t="s">
        <v>2128</v>
      </c>
      <c r="B477" s="275" t="s">
        <v>2030</v>
      </c>
      <c r="C477" s="276" t="s">
        <v>2129</v>
      </c>
      <c r="D477" s="277" t="s">
        <v>2130</v>
      </c>
      <c r="E477" s="278" t="s">
        <v>2131</v>
      </c>
      <c r="F477" s="298">
        <v>0</v>
      </c>
      <c r="G477" s="298">
        <v>0</v>
      </c>
      <c r="H477" s="306" t="s">
        <v>1902</v>
      </c>
      <c r="I477" s="279"/>
      <c r="J477" s="279"/>
      <c r="K477" s="279"/>
      <c r="L477" s="328"/>
      <c r="M477" s="183" t="s">
        <v>2284</v>
      </c>
    </row>
    <row r="478" spans="1:13" ht="132">
      <c r="A478" s="178" t="s">
        <v>2132</v>
      </c>
      <c r="B478" s="222" t="s">
        <v>2030</v>
      </c>
      <c r="C478" s="224" t="s">
        <v>2133</v>
      </c>
      <c r="D478" s="300" t="s">
        <v>2134</v>
      </c>
      <c r="E478" s="223" t="s">
        <v>2135</v>
      </c>
      <c r="F478" s="376">
        <v>0</v>
      </c>
      <c r="G478" s="377">
        <v>0</v>
      </c>
      <c r="H478" s="149" t="s">
        <v>1646</v>
      </c>
      <c r="I478" s="98"/>
      <c r="J478" s="98"/>
      <c r="K478" s="98"/>
      <c r="L478" s="323"/>
      <c r="M478" s="183"/>
    </row>
    <row r="479" spans="1:13" ht="30">
      <c r="A479" s="178" t="s">
        <v>2136</v>
      </c>
      <c r="B479" s="222" t="s">
        <v>1989</v>
      </c>
      <c r="C479" s="224" t="s">
        <v>2137</v>
      </c>
      <c r="D479" s="223" t="s">
        <v>1909</v>
      </c>
      <c r="E479" s="223" t="s">
        <v>2138</v>
      </c>
      <c r="F479" s="377">
        <v>0</v>
      </c>
      <c r="G479" s="377">
        <v>0</v>
      </c>
      <c r="H479" s="149" t="s">
        <v>1646</v>
      </c>
      <c r="I479" s="98"/>
      <c r="J479" s="98"/>
      <c r="K479" s="98"/>
      <c r="L479" s="323"/>
      <c r="M479" s="183"/>
    </row>
    <row r="480" spans="1:13" ht="30">
      <c r="A480" s="178" t="s">
        <v>2139</v>
      </c>
      <c r="B480" s="222" t="s">
        <v>1989</v>
      </c>
      <c r="C480" s="292" t="s">
        <v>2140</v>
      </c>
      <c r="D480" s="223" t="s">
        <v>2141</v>
      </c>
      <c r="E480" s="223" t="s">
        <v>2142</v>
      </c>
      <c r="F480" s="325">
        <v>531612.4</v>
      </c>
      <c r="G480" s="325">
        <v>0</v>
      </c>
      <c r="H480" s="305" t="s">
        <v>1902</v>
      </c>
      <c r="I480" s="98"/>
      <c r="J480" s="98"/>
      <c r="K480" s="98"/>
      <c r="L480" s="149" t="s">
        <v>2047</v>
      </c>
      <c r="M480" s="183" t="s">
        <v>2309</v>
      </c>
    </row>
    <row r="481" spans="1:13" ht="30">
      <c r="A481" s="178" t="s">
        <v>2143</v>
      </c>
      <c r="B481" s="222" t="s">
        <v>1989</v>
      </c>
      <c r="C481" s="282" t="s">
        <v>2144</v>
      </c>
      <c r="D481" s="223" t="s">
        <v>2145</v>
      </c>
      <c r="E481" s="223" t="s">
        <v>2146</v>
      </c>
      <c r="F481" s="325">
        <v>0</v>
      </c>
      <c r="G481" s="325">
        <v>0</v>
      </c>
      <c r="H481" s="149" t="s">
        <v>1646</v>
      </c>
      <c r="I481" s="98"/>
      <c r="J481" s="98"/>
      <c r="K481" s="98"/>
      <c r="L481" s="323"/>
      <c r="M481" s="183" t="s">
        <v>2280</v>
      </c>
    </row>
    <row r="482" spans="1:13" ht="30">
      <c r="A482" s="178" t="s">
        <v>2147</v>
      </c>
      <c r="B482" s="222" t="s">
        <v>1989</v>
      </c>
      <c r="C482" s="282" t="s">
        <v>2148</v>
      </c>
      <c r="D482" s="223" t="s">
        <v>322</v>
      </c>
      <c r="E482" s="223" t="s">
        <v>2149</v>
      </c>
      <c r="F482" s="325">
        <v>0</v>
      </c>
      <c r="G482" s="325">
        <v>0</v>
      </c>
      <c r="H482" s="149" t="s">
        <v>1646</v>
      </c>
      <c r="I482" s="98"/>
      <c r="J482" s="98"/>
      <c r="K482" s="98"/>
      <c r="L482" s="323"/>
      <c r="M482" s="183" t="s">
        <v>2280</v>
      </c>
    </row>
    <row r="483" spans="1:13" ht="25.5">
      <c r="A483" s="263">
        <v>70</v>
      </c>
      <c r="B483" s="264" t="s">
        <v>1989</v>
      </c>
      <c r="C483" s="297" t="s">
        <v>2183</v>
      </c>
      <c r="D483" s="264" t="s">
        <v>2184</v>
      </c>
      <c r="E483" s="264" t="s">
        <v>2185</v>
      </c>
      <c r="F483" s="373">
        <v>0</v>
      </c>
      <c r="G483" s="378">
        <v>0</v>
      </c>
      <c r="H483" s="305" t="s">
        <v>1902</v>
      </c>
      <c r="I483" s="221" t="s">
        <v>1419</v>
      </c>
      <c r="J483" s="221" t="s">
        <v>1420</v>
      </c>
      <c r="K483" s="265" t="s">
        <v>1420</v>
      </c>
      <c r="L483" s="94" t="s">
        <v>503</v>
      </c>
      <c r="M483" s="340"/>
    </row>
    <row r="484" spans="1:13" ht="38.25">
      <c r="A484" s="263">
        <v>71</v>
      </c>
      <c r="B484" s="264" t="s">
        <v>1989</v>
      </c>
      <c r="C484" s="297" t="s">
        <v>2186</v>
      </c>
      <c r="D484" s="264" t="s">
        <v>2187</v>
      </c>
      <c r="E484" s="264" t="s">
        <v>2188</v>
      </c>
      <c r="F484" s="373">
        <v>0</v>
      </c>
      <c r="G484" s="378">
        <v>0</v>
      </c>
      <c r="H484" s="305" t="s">
        <v>529</v>
      </c>
      <c r="I484" s="221" t="s">
        <v>1419</v>
      </c>
      <c r="J484" s="221" t="s">
        <v>1420</v>
      </c>
      <c r="K484" s="265" t="s">
        <v>1420</v>
      </c>
      <c r="L484" s="94"/>
      <c r="M484" s="340"/>
    </row>
    <row r="485" spans="1:13" ht="38.25">
      <c r="A485" s="263">
        <v>72</v>
      </c>
      <c r="B485" s="264" t="s">
        <v>1989</v>
      </c>
      <c r="C485" s="297" t="s">
        <v>2189</v>
      </c>
      <c r="D485" s="264" t="s">
        <v>2190</v>
      </c>
      <c r="E485" s="264" t="s">
        <v>2191</v>
      </c>
      <c r="F485" s="373">
        <v>0</v>
      </c>
      <c r="G485" s="378">
        <v>0</v>
      </c>
      <c r="H485" s="305" t="s">
        <v>1902</v>
      </c>
      <c r="I485" s="221" t="s">
        <v>1419</v>
      </c>
      <c r="J485" s="221" t="s">
        <v>1420</v>
      </c>
      <c r="K485" s="265" t="s">
        <v>1420</v>
      </c>
      <c r="L485" s="94" t="s">
        <v>503</v>
      </c>
      <c r="M485" s="340"/>
    </row>
    <row r="486" spans="1:13" ht="75">
      <c r="A486" s="261">
        <v>5</v>
      </c>
      <c r="B486" s="267" t="s">
        <v>1989</v>
      </c>
      <c r="C486" s="283" t="s">
        <v>2192</v>
      </c>
      <c r="D486" s="267" t="s">
        <v>2193</v>
      </c>
      <c r="E486" s="267" t="s">
        <v>2194</v>
      </c>
      <c r="F486" s="379">
        <v>0</v>
      </c>
      <c r="G486" s="379">
        <v>0</v>
      </c>
      <c r="H486" s="307" t="s">
        <v>1646</v>
      </c>
      <c r="I486" s="261"/>
      <c r="J486" s="261"/>
      <c r="K486" s="261"/>
      <c r="L486" s="329"/>
      <c r="M486" s="183" t="s">
        <v>2280</v>
      </c>
    </row>
    <row r="487" spans="1:13" ht="45">
      <c r="A487" s="261">
        <v>6</v>
      </c>
      <c r="B487" s="267" t="s">
        <v>1989</v>
      </c>
      <c r="C487" s="283" t="s">
        <v>2195</v>
      </c>
      <c r="D487" s="267" t="s">
        <v>2196</v>
      </c>
      <c r="E487" s="267" t="s">
        <v>2197</v>
      </c>
      <c r="F487" s="379">
        <v>0</v>
      </c>
      <c r="G487" s="379">
        <v>0</v>
      </c>
      <c r="H487" s="307" t="s">
        <v>1646</v>
      </c>
      <c r="I487" s="261"/>
      <c r="J487" s="261"/>
      <c r="K487" s="261"/>
      <c r="L487" s="329"/>
      <c r="M487" s="183" t="s">
        <v>2280</v>
      </c>
    </row>
    <row r="488" spans="1:13" ht="30">
      <c r="A488" s="261">
        <v>7</v>
      </c>
      <c r="B488" s="267" t="s">
        <v>1989</v>
      </c>
      <c r="C488" s="283" t="s">
        <v>2198</v>
      </c>
      <c r="D488" s="267" t="s">
        <v>708</v>
      </c>
      <c r="E488" s="267" t="s">
        <v>2199</v>
      </c>
      <c r="F488" s="379">
        <v>0</v>
      </c>
      <c r="G488" s="379">
        <v>0</v>
      </c>
      <c r="H488" s="307" t="s">
        <v>1646</v>
      </c>
      <c r="I488" s="261"/>
      <c r="J488" s="261"/>
      <c r="K488" s="261"/>
      <c r="L488" s="329"/>
      <c r="M488" s="183" t="s">
        <v>2280</v>
      </c>
    </row>
    <row r="489" spans="1:13" ht="30">
      <c r="A489" s="261">
        <v>8</v>
      </c>
      <c r="B489" s="267" t="s">
        <v>1989</v>
      </c>
      <c r="C489" s="293" t="s">
        <v>2200</v>
      </c>
      <c r="D489" s="267" t="s">
        <v>2201</v>
      </c>
      <c r="E489" s="267" t="s">
        <v>2202</v>
      </c>
      <c r="F489" s="379">
        <v>863848.75</v>
      </c>
      <c r="G489" s="379">
        <v>0</v>
      </c>
      <c r="H489" s="306" t="s">
        <v>1902</v>
      </c>
      <c r="I489" s="265" t="s">
        <v>1419</v>
      </c>
      <c r="J489" s="265" t="s">
        <v>1420</v>
      </c>
      <c r="K489" s="265" t="s">
        <v>1420</v>
      </c>
      <c r="L489" s="94" t="s">
        <v>2217</v>
      </c>
      <c r="M489" s="183" t="s">
        <v>2309</v>
      </c>
    </row>
    <row r="490" spans="1:13" ht="75">
      <c r="A490" s="261">
        <v>9</v>
      </c>
      <c r="B490" s="261" t="s">
        <v>2203</v>
      </c>
      <c r="C490" s="283" t="s">
        <v>2204</v>
      </c>
      <c r="D490" s="267" t="s">
        <v>2205</v>
      </c>
      <c r="E490" s="267" t="s">
        <v>2206</v>
      </c>
      <c r="F490" s="379">
        <v>0</v>
      </c>
      <c r="G490" s="379">
        <v>0</v>
      </c>
      <c r="H490" s="307" t="s">
        <v>1646</v>
      </c>
      <c r="I490" s="261"/>
      <c r="J490" s="261"/>
      <c r="K490" s="261"/>
      <c r="L490" s="329"/>
      <c r="M490" s="342"/>
    </row>
    <row r="491" spans="1:13" ht="30">
      <c r="A491" s="261">
        <v>10</v>
      </c>
      <c r="B491" s="267" t="s">
        <v>1989</v>
      </c>
      <c r="C491" s="293" t="s">
        <v>2207</v>
      </c>
      <c r="D491" s="267" t="s">
        <v>2208</v>
      </c>
      <c r="E491" s="267" t="s">
        <v>2209</v>
      </c>
      <c r="F491" s="379">
        <v>0</v>
      </c>
      <c r="G491" s="379">
        <v>0</v>
      </c>
      <c r="H491" s="307" t="s">
        <v>1646</v>
      </c>
      <c r="I491" s="261"/>
      <c r="J491" s="261"/>
      <c r="K491" s="261"/>
      <c r="L491" s="329"/>
      <c r="M491" s="342"/>
    </row>
    <row r="492" spans="1:13" ht="25.5">
      <c r="A492" s="178" t="s">
        <v>2064</v>
      </c>
      <c r="B492" s="285" t="s">
        <v>2043</v>
      </c>
      <c r="C492" s="285" t="s">
        <v>2211</v>
      </c>
      <c r="D492" s="285" t="s">
        <v>2212</v>
      </c>
      <c r="E492" s="285" t="s">
        <v>2213</v>
      </c>
      <c r="F492" s="346">
        <v>1340326.71</v>
      </c>
      <c r="G492" s="346">
        <v>156778.25</v>
      </c>
      <c r="H492" s="308" t="s">
        <v>1669</v>
      </c>
      <c r="I492" s="286" t="s">
        <v>1419</v>
      </c>
      <c r="J492" s="287" t="s">
        <v>1420</v>
      </c>
      <c r="K492" s="287" t="s">
        <v>1420</v>
      </c>
      <c r="L492" s="288" t="s">
        <v>2047</v>
      </c>
      <c r="M492" s="183"/>
    </row>
    <row r="493" spans="1:13" ht="25.5">
      <c r="A493" s="178" t="s">
        <v>2064</v>
      </c>
      <c r="B493" s="289" t="s">
        <v>2043</v>
      </c>
      <c r="C493" s="289" t="s">
        <v>2214</v>
      </c>
      <c r="D493" s="289" t="s">
        <v>2215</v>
      </c>
      <c r="E493" s="289" t="s">
        <v>2216</v>
      </c>
      <c r="F493" s="346">
        <v>4407675.9400000004</v>
      </c>
      <c r="G493" s="346">
        <v>516825.16999999993</v>
      </c>
      <c r="H493" s="309" t="s">
        <v>1669</v>
      </c>
      <c r="I493" s="290" t="s">
        <v>1419</v>
      </c>
      <c r="J493" s="291" t="s">
        <v>1420</v>
      </c>
      <c r="K493" s="291" t="s">
        <v>1420</v>
      </c>
      <c r="L493" s="288" t="s">
        <v>2047</v>
      </c>
      <c r="M493" s="183"/>
    </row>
    <row r="494" spans="1:13" ht="60">
      <c r="A494" s="294">
        <v>1</v>
      </c>
      <c r="B494" s="295" t="s">
        <v>2043</v>
      </c>
      <c r="C494" s="295" t="s">
        <v>2218</v>
      </c>
      <c r="D494" s="295" t="s">
        <v>2219</v>
      </c>
      <c r="E494" s="295" t="s">
        <v>2220</v>
      </c>
      <c r="F494" s="380">
        <v>0</v>
      </c>
      <c r="G494" s="380">
        <v>0</v>
      </c>
      <c r="H494" s="309" t="s">
        <v>2221</v>
      </c>
      <c r="I494" s="290" t="s">
        <v>1420</v>
      </c>
      <c r="J494" s="290" t="s">
        <v>1420</v>
      </c>
      <c r="K494" s="290" t="s">
        <v>1420</v>
      </c>
      <c r="L494" s="330"/>
      <c r="M494" s="183" t="s">
        <v>2277</v>
      </c>
    </row>
    <row r="495" spans="1:13" ht="51">
      <c r="A495" s="178" t="s">
        <v>2064</v>
      </c>
      <c r="B495" s="311" t="s">
        <v>2043</v>
      </c>
      <c r="C495" s="332" t="s">
        <v>2222</v>
      </c>
      <c r="D495" s="332" t="s">
        <v>2223</v>
      </c>
      <c r="E495" s="332" t="s">
        <v>2224</v>
      </c>
      <c r="F495" s="334">
        <v>3108684.6</v>
      </c>
      <c r="G495" s="334">
        <v>365501.39999999991</v>
      </c>
      <c r="H495" s="338" t="s">
        <v>2108</v>
      </c>
      <c r="I495" s="337" t="s">
        <v>1420</v>
      </c>
      <c r="J495" s="312" t="s">
        <v>1420</v>
      </c>
      <c r="K495" s="312" t="s">
        <v>1420</v>
      </c>
      <c r="L495" s="317"/>
      <c r="M495" s="183" t="s">
        <v>2281</v>
      </c>
    </row>
    <row r="496" spans="1:13" ht="30">
      <c r="A496" s="178" t="s">
        <v>2064</v>
      </c>
      <c r="B496" s="311" t="s">
        <v>2043</v>
      </c>
      <c r="C496" s="332" t="s">
        <v>2225</v>
      </c>
      <c r="D496" s="332" t="s">
        <v>2226</v>
      </c>
      <c r="E496" s="332" t="s">
        <v>2227</v>
      </c>
      <c r="F496" s="334">
        <v>1698923.29</v>
      </c>
      <c r="G496" s="334">
        <v>199610</v>
      </c>
      <c r="H496" s="336" t="s">
        <v>2108</v>
      </c>
      <c r="I496" s="337" t="s">
        <v>1420</v>
      </c>
      <c r="J496" s="312" t="s">
        <v>1420</v>
      </c>
      <c r="K496" s="312" t="s">
        <v>1420</v>
      </c>
      <c r="L496" s="317"/>
      <c r="M496" s="183" t="s">
        <v>2282</v>
      </c>
    </row>
    <row r="497" spans="1:13" ht="51">
      <c r="A497" s="178" t="s">
        <v>2064</v>
      </c>
      <c r="B497" s="311" t="s">
        <v>2043</v>
      </c>
      <c r="C497" s="332" t="s">
        <v>2228</v>
      </c>
      <c r="D497" s="332" t="s">
        <v>2229</v>
      </c>
      <c r="E497" s="332" t="s">
        <v>2230</v>
      </c>
      <c r="F497" s="334">
        <v>1154983.74</v>
      </c>
      <c r="G497" s="334">
        <v>134570.65999999992</v>
      </c>
      <c r="H497" s="336" t="s">
        <v>2108</v>
      </c>
      <c r="I497" s="337" t="s">
        <v>1420</v>
      </c>
      <c r="J497" s="312" t="s">
        <v>1420</v>
      </c>
      <c r="K497" s="312" t="s">
        <v>1420</v>
      </c>
      <c r="L497" s="317"/>
      <c r="M497" s="183" t="s">
        <v>2282</v>
      </c>
    </row>
    <row r="498" spans="1:13" ht="38.25">
      <c r="A498" s="178" t="s">
        <v>2064</v>
      </c>
      <c r="B498" s="311" t="s">
        <v>2043</v>
      </c>
      <c r="C498" s="332" t="s">
        <v>2231</v>
      </c>
      <c r="D498" s="332" t="s">
        <v>2232</v>
      </c>
      <c r="E498" s="332" t="s">
        <v>2233</v>
      </c>
      <c r="F498" s="334">
        <v>2130279.4300000002</v>
      </c>
      <c r="G498" s="334">
        <v>248511.66999999993</v>
      </c>
      <c r="H498" s="336" t="s">
        <v>2108</v>
      </c>
      <c r="I498" s="337" t="s">
        <v>1420</v>
      </c>
      <c r="J498" s="312" t="s">
        <v>1420</v>
      </c>
      <c r="K498" s="312" t="s">
        <v>1420</v>
      </c>
      <c r="L498" s="317"/>
      <c r="M498" s="183" t="s">
        <v>2282</v>
      </c>
    </row>
    <row r="499" spans="1:13" ht="51">
      <c r="A499" s="178" t="s">
        <v>2064</v>
      </c>
      <c r="B499" s="311" t="s">
        <v>2043</v>
      </c>
      <c r="C499" s="332" t="s">
        <v>2234</v>
      </c>
      <c r="D499" s="332" t="s">
        <v>2235</v>
      </c>
      <c r="E499" s="332" t="s">
        <v>2236</v>
      </c>
      <c r="F499" s="334">
        <v>961317.36</v>
      </c>
      <c r="G499" s="334">
        <v>103494.24000000011</v>
      </c>
      <c r="H499" s="336" t="s">
        <v>2108</v>
      </c>
      <c r="I499" s="337" t="s">
        <v>1420</v>
      </c>
      <c r="J499" s="312" t="s">
        <v>1420</v>
      </c>
      <c r="K499" s="312" t="s">
        <v>1420</v>
      </c>
      <c r="L499" s="317"/>
      <c r="M499" s="183" t="s">
        <v>2282</v>
      </c>
    </row>
    <row r="500" spans="1:13" ht="30">
      <c r="A500" s="178" t="s">
        <v>2064</v>
      </c>
      <c r="B500" s="311" t="s">
        <v>2043</v>
      </c>
      <c r="C500" s="332" t="s">
        <v>2237</v>
      </c>
      <c r="D500" s="332" t="s">
        <v>2238</v>
      </c>
      <c r="E500" s="332" t="s">
        <v>2239</v>
      </c>
      <c r="F500" s="334">
        <v>860569.75</v>
      </c>
      <c r="G500" s="334">
        <v>101243.25</v>
      </c>
      <c r="H500" s="336" t="s">
        <v>2108</v>
      </c>
      <c r="I500" s="337" t="s">
        <v>1420</v>
      </c>
      <c r="J500" s="312" t="s">
        <v>1420</v>
      </c>
      <c r="K500" s="312" t="s">
        <v>1420</v>
      </c>
      <c r="L500" s="317"/>
      <c r="M500" s="183" t="s">
        <v>2282</v>
      </c>
    </row>
    <row r="501" spans="1:13" ht="51">
      <c r="A501" s="178" t="s">
        <v>2064</v>
      </c>
      <c r="B501" s="311" t="s">
        <v>2043</v>
      </c>
      <c r="C501" s="332" t="s">
        <v>2240</v>
      </c>
      <c r="D501" s="332" t="s">
        <v>2241</v>
      </c>
      <c r="E501" s="332" t="s">
        <v>2242</v>
      </c>
      <c r="F501" s="334">
        <v>876904.2</v>
      </c>
      <c r="G501" s="334">
        <v>103165.20000000007</v>
      </c>
      <c r="H501" s="336" t="s">
        <v>2108</v>
      </c>
      <c r="I501" s="337" t="s">
        <v>1420</v>
      </c>
      <c r="J501" s="312" t="s">
        <v>1420</v>
      </c>
      <c r="K501" s="312" t="s">
        <v>1420</v>
      </c>
      <c r="L501" s="317"/>
      <c r="M501" s="183" t="s">
        <v>2282</v>
      </c>
    </row>
    <row r="502" spans="1:13" ht="30">
      <c r="A502" s="178" t="s">
        <v>2064</v>
      </c>
      <c r="B502" s="314" t="s">
        <v>2043</v>
      </c>
      <c r="C502" s="333" t="s">
        <v>2243</v>
      </c>
      <c r="D502" s="333" t="s">
        <v>2244</v>
      </c>
      <c r="E502" s="333" t="s">
        <v>2245</v>
      </c>
      <c r="F502" s="334">
        <v>321343.56</v>
      </c>
      <c r="G502" s="334">
        <v>34207.69</v>
      </c>
      <c r="H502" s="336" t="s">
        <v>2108</v>
      </c>
      <c r="I502" s="335" t="s">
        <v>1420</v>
      </c>
      <c r="J502" s="316" t="s">
        <v>1420</v>
      </c>
      <c r="K502" s="316" t="s">
        <v>1420</v>
      </c>
      <c r="L502" s="331"/>
      <c r="M502" s="183" t="s">
        <v>2282</v>
      </c>
    </row>
    <row r="503" spans="1:13" ht="63.75">
      <c r="A503" s="178" t="s">
        <v>2064</v>
      </c>
      <c r="B503" s="314" t="s">
        <v>2043</v>
      </c>
      <c r="C503" s="333" t="s">
        <v>2246</v>
      </c>
      <c r="D503" s="333" t="s">
        <v>2247</v>
      </c>
      <c r="E503" s="333" t="s">
        <v>2248</v>
      </c>
      <c r="F503" s="334">
        <v>1531986.96</v>
      </c>
      <c r="G503" s="334">
        <v>180150.64000000013</v>
      </c>
      <c r="H503" s="339" t="s">
        <v>2108</v>
      </c>
      <c r="I503" s="335" t="s">
        <v>1420</v>
      </c>
      <c r="J503" s="316" t="s">
        <v>1420</v>
      </c>
      <c r="K503" s="316" t="s">
        <v>1420</v>
      </c>
      <c r="L503" s="331"/>
      <c r="M503" s="183" t="s">
        <v>2283</v>
      </c>
    </row>
    <row r="504" spans="1:13" ht="25.5">
      <c r="A504" s="178" t="s">
        <v>2064</v>
      </c>
      <c r="B504" s="314" t="s">
        <v>2043</v>
      </c>
      <c r="C504" s="314" t="s">
        <v>2249</v>
      </c>
      <c r="D504" s="314" t="s">
        <v>2250</v>
      </c>
      <c r="E504" s="314" t="s">
        <v>2251</v>
      </c>
      <c r="F504" s="315">
        <v>1331429.76</v>
      </c>
      <c r="G504" s="315">
        <v>156078.19999999995</v>
      </c>
      <c r="H504" s="318" t="s">
        <v>2278</v>
      </c>
      <c r="I504" s="316" t="s">
        <v>1420</v>
      </c>
      <c r="J504" s="316" t="s">
        <v>1420</v>
      </c>
      <c r="K504" s="316" t="s">
        <v>1420</v>
      </c>
      <c r="L504" s="331"/>
      <c r="M504" s="183"/>
    </row>
    <row r="505" spans="1:13" ht="30">
      <c r="A505" s="178" t="s">
        <v>2064</v>
      </c>
      <c r="B505" s="314" t="s">
        <v>2043</v>
      </c>
      <c r="C505" s="333" t="s">
        <v>2252</v>
      </c>
      <c r="D505" s="333" t="s">
        <v>2253</v>
      </c>
      <c r="E505" s="333" t="s">
        <v>2254</v>
      </c>
      <c r="F505" s="334">
        <v>1774742.54</v>
      </c>
      <c r="G505" s="334">
        <v>208322.18999999994</v>
      </c>
      <c r="H505" s="339" t="s">
        <v>2108</v>
      </c>
      <c r="I505" s="335" t="s">
        <v>1420</v>
      </c>
      <c r="J505" s="316" t="s">
        <v>1420</v>
      </c>
      <c r="K505" s="316" t="s">
        <v>1420</v>
      </c>
      <c r="L505" s="331"/>
      <c r="M505" s="183" t="s">
        <v>2282</v>
      </c>
    </row>
    <row r="506" spans="1:13" ht="30">
      <c r="A506" s="178" t="s">
        <v>2064</v>
      </c>
      <c r="B506" s="314" t="s">
        <v>2043</v>
      </c>
      <c r="C506" s="333" t="s">
        <v>2255</v>
      </c>
      <c r="D506" s="333" t="s">
        <v>322</v>
      </c>
      <c r="E506" s="333" t="s">
        <v>2256</v>
      </c>
      <c r="F506" s="334">
        <v>770733.77</v>
      </c>
      <c r="G506" s="334">
        <v>80811.849999999977</v>
      </c>
      <c r="H506" s="339" t="s">
        <v>2108</v>
      </c>
      <c r="I506" s="335" t="s">
        <v>1420</v>
      </c>
      <c r="J506" s="316" t="s">
        <v>1420</v>
      </c>
      <c r="K506" s="316" t="s">
        <v>1420</v>
      </c>
      <c r="L506" s="331"/>
      <c r="M506" s="183" t="s">
        <v>2282</v>
      </c>
    </row>
    <row r="507" spans="1:13" ht="30">
      <c r="A507" s="178" t="s">
        <v>2064</v>
      </c>
      <c r="B507" s="314" t="s">
        <v>2043</v>
      </c>
      <c r="C507" s="333" t="s">
        <v>2257</v>
      </c>
      <c r="D507" s="333" t="s">
        <v>587</v>
      </c>
      <c r="E507" s="333" t="s">
        <v>2258</v>
      </c>
      <c r="F507" s="334">
        <v>376741.25</v>
      </c>
      <c r="G507" s="334">
        <v>43483.75</v>
      </c>
      <c r="H507" s="339" t="s">
        <v>2108</v>
      </c>
      <c r="I507" s="335" t="s">
        <v>1419</v>
      </c>
      <c r="J507" s="316" t="s">
        <v>1420</v>
      </c>
      <c r="K507" s="316" t="s">
        <v>1420</v>
      </c>
      <c r="L507" s="317"/>
      <c r="M507" s="183" t="s">
        <v>2282</v>
      </c>
    </row>
    <row r="508" spans="1:13" ht="25.5">
      <c r="A508" s="178" t="s">
        <v>2064</v>
      </c>
      <c r="B508" s="314" t="s">
        <v>2043</v>
      </c>
      <c r="C508" s="314" t="s">
        <v>2259</v>
      </c>
      <c r="D508" s="314" t="s">
        <v>2260</v>
      </c>
      <c r="E508" s="314" t="s">
        <v>2261</v>
      </c>
      <c r="F508" s="315">
        <v>1092175.2</v>
      </c>
      <c r="G508" s="315">
        <v>0</v>
      </c>
      <c r="H508" s="318" t="s">
        <v>2278</v>
      </c>
      <c r="I508" s="316" t="s">
        <v>1420</v>
      </c>
      <c r="J508" s="316" t="s">
        <v>1420</v>
      </c>
      <c r="K508" s="316" t="s">
        <v>1420</v>
      </c>
      <c r="L508" s="317"/>
      <c r="M508" s="183"/>
    </row>
    <row r="509" spans="1:13" ht="30">
      <c r="A509" s="178" t="s">
        <v>2064</v>
      </c>
      <c r="B509" s="314" t="s">
        <v>2043</v>
      </c>
      <c r="C509" s="333" t="s">
        <v>2262</v>
      </c>
      <c r="D509" s="333" t="s">
        <v>1744</v>
      </c>
      <c r="E509" s="333" t="s">
        <v>2263</v>
      </c>
      <c r="F509" s="334">
        <v>298443.28000000003</v>
      </c>
      <c r="G509" s="334">
        <v>35110.980000000003</v>
      </c>
      <c r="H509" s="339" t="s">
        <v>2108</v>
      </c>
      <c r="I509" s="335" t="s">
        <v>1419</v>
      </c>
      <c r="J509" s="316" t="s">
        <v>1420</v>
      </c>
      <c r="K509" s="316" t="s">
        <v>1420</v>
      </c>
      <c r="L509" s="317"/>
      <c r="M509" s="183" t="s">
        <v>2282</v>
      </c>
    </row>
    <row r="510" spans="1:13" ht="38.25">
      <c r="A510" s="313">
        <v>18</v>
      </c>
      <c r="B510" s="314" t="s">
        <v>2264</v>
      </c>
      <c r="C510" s="333" t="s">
        <v>2265</v>
      </c>
      <c r="D510" s="333" t="s">
        <v>1788</v>
      </c>
      <c r="E510" s="333" t="s">
        <v>2266</v>
      </c>
      <c r="F510" s="334">
        <v>1773919.53</v>
      </c>
      <c r="G510" s="334">
        <v>208656.63</v>
      </c>
      <c r="H510" s="339" t="s">
        <v>2108</v>
      </c>
      <c r="I510" s="335" t="s">
        <v>1420</v>
      </c>
      <c r="J510" s="316" t="s">
        <v>1420</v>
      </c>
      <c r="K510" s="316" t="s">
        <v>1420</v>
      </c>
      <c r="L510" s="317"/>
      <c r="M510" s="183" t="s">
        <v>2282</v>
      </c>
    </row>
    <row r="511" spans="1:13" ht="51">
      <c r="A511" s="313">
        <v>19</v>
      </c>
      <c r="B511" s="314" t="s">
        <v>2264</v>
      </c>
      <c r="C511" s="333" t="s">
        <v>2267</v>
      </c>
      <c r="D511" s="333" t="s">
        <v>2268</v>
      </c>
      <c r="E511" s="333" t="s">
        <v>2269</v>
      </c>
      <c r="F511" s="334">
        <v>881859.25</v>
      </c>
      <c r="G511" s="334">
        <v>104082.23</v>
      </c>
      <c r="H511" s="339" t="s">
        <v>2108</v>
      </c>
      <c r="I511" s="335" t="s">
        <v>1420</v>
      </c>
      <c r="J511" s="316" t="s">
        <v>1420</v>
      </c>
      <c r="K511" s="316" t="s">
        <v>1420</v>
      </c>
      <c r="L511" s="317"/>
      <c r="M511" s="183" t="s">
        <v>2282</v>
      </c>
    </row>
    <row r="512" spans="1:13" ht="38.25">
      <c r="A512" s="313">
        <v>20</v>
      </c>
      <c r="B512" s="314" t="s">
        <v>2264</v>
      </c>
      <c r="C512" s="333" t="s">
        <v>2270</v>
      </c>
      <c r="D512" s="333" t="s">
        <v>1788</v>
      </c>
      <c r="E512" s="333" t="s">
        <v>2271</v>
      </c>
      <c r="F512" s="334">
        <v>1774613.13</v>
      </c>
      <c r="G512" s="334">
        <v>208777.03</v>
      </c>
      <c r="H512" s="339" t="s">
        <v>2108</v>
      </c>
      <c r="I512" s="335" t="s">
        <v>1420</v>
      </c>
      <c r="J512" s="316" t="s">
        <v>1420</v>
      </c>
      <c r="K512" s="316" t="s">
        <v>1420</v>
      </c>
      <c r="L512" s="317"/>
      <c r="M512" s="183" t="s">
        <v>2282</v>
      </c>
    </row>
    <row r="513" spans="1:13" ht="25.5">
      <c r="A513" s="313">
        <v>21</v>
      </c>
      <c r="B513" s="314" t="s">
        <v>2264</v>
      </c>
      <c r="C513" s="314" t="s">
        <v>2272</v>
      </c>
      <c r="D513" s="314" t="s">
        <v>1426</v>
      </c>
      <c r="E513" s="314" t="s">
        <v>2273</v>
      </c>
      <c r="F513" s="315">
        <v>544207.4</v>
      </c>
      <c r="G513" s="315">
        <v>26912.2</v>
      </c>
      <c r="H513" s="318" t="s">
        <v>2108</v>
      </c>
      <c r="I513" s="316" t="s">
        <v>1420</v>
      </c>
      <c r="J513" s="316" t="s">
        <v>1420</v>
      </c>
      <c r="K513" s="316" t="s">
        <v>1420</v>
      </c>
      <c r="L513" s="317"/>
      <c r="M513" s="340"/>
    </row>
    <row r="514" spans="1:13" ht="25.5">
      <c r="A514" s="313">
        <v>22</v>
      </c>
      <c r="B514" s="314" t="s">
        <v>2264</v>
      </c>
      <c r="C514" s="314" t="s">
        <v>2274</v>
      </c>
      <c r="D514" s="314" t="s">
        <v>2275</v>
      </c>
      <c r="E514" s="314" t="s">
        <v>2276</v>
      </c>
      <c r="F514" s="315">
        <v>3833921.17</v>
      </c>
      <c r="G514" s="315">
        <v>451049.53</v>
      </c>
      <c r="H514" s="318" t="s">
        <v>2108</v>
      </c>
      <c r="I514" s="316" t="s">
        <v>1420</v>
      </c>
      <c r="J514" s="316" t="s">
        <v>1420</v>
      </c>
      <c r="K514" s="316" t="s">
        <v>1420</v>
      </c>
      <c r="L514" s="317"/>
      <c r="M514" s="340"/>
    </row>
    <row r="515" spans="1:13" ht="15.75">
      <c r="A515" s="178" t="s">
        <v>2064</v>
      </c>
      <c r="B515" s="295"/>
      <c r="C515" s="295"/>
      <c r="D515" s="295"/>
      <c r="E515" s="295"/>
      <c r="F515" s="380"/>
      <c r="G515" s="380"/>
      <c r="H515" s="309"/>
      <c r="I515" s="290"/>
      <c r="J515" s="290"/>
      <c r="K515" s="290"/>
      <c r="L515" s="330"/>
      <c r="M515" s="341"/>
    </row>
    <row r="516" spans="1:13">
      <c r="A516" s="294"/>
      <c r="B516" s="295"/>
      <c r="C516" s="295"/>
      <c r="D516" s="295"/>
      <c r="E516" s="295"/>
      <c r="F516" s="380"/>
      <c r="G516" s="380"/>
      <c r="H516" s="309"/>
      <c r="I516" s="290"/>
      <c r="J516" s="290"/>
      <c r="K516" s="290"/>
      <c r="L516" s="330"/>
      <c r="M516" s="341"/>
    </row>
    <row r="517" spans="1:13">
      <c r="A517" s="296"/>
      <c r="B517" s="296"/>
      <c r="C517" s="296"/>
      <c r="D517" s="296"/>
      <c r="E517" s="296"/>
      <c r="F517" s="379"/>
      <c r="G517" s="379"/>
      <c r="H517" s="310"/>
      <c r="I517" s="296"/>
      <c r="J517" s="296"/>
      <c r="K517" s="296"/>
      <c r="L517" s="310"/>
      <c r="M517" s="342"/>
    </row>
    <row r="518" spans="1:13">
      <c r="F518" s="381">
        <f>SUM(F5:F517)</f>
        <v>34241242.969999999</v>
      </c>
      <c r="G518" s="381">
        <f>SUM(G5:G517)</f>
        <v>3667342.76</v>
      </c>
    </row>
  </sheetData>
  <autoFilter ref="A3:N515" xr:uid="{23D75499-E6CD-46DE-A936-B29AB4F7E4EC}"/>
  <phoneticPr fontId="61" type="noConversion"/>
  <conditionalFormatting sqref="B3:L4">
    <cfRule type="iconSet" priority="226">
      <iconSet iconSet="3Arrows">
        <cfvo type="percent" val="0"/>
        <cfvo type="percent" val="33"/>
        <cfvo type="percent" val="67"/>
      </iconSet>
    </cfRule>
  </conditionalFormatting>
  <conditionalFormatting sqref="H445">
    <cfRule type="containsText" dxfId="48" priority="43" operator="containsText" text="P">
      <formula>NOT(ISERROR(SEARCH("P",H445)))</formula>
    </cfRule>
  </conditionalFormatting>
  <conditionalFormatting sqref="H416">
    <cfRule type="containsText" dxfId="47" priority="48" operator="containsText" text="P">
      <formula>NOT(ISERROR(SEARCH("P",H416)))</formula>
    </cfRule>
  </conditionalFormatting>
  <conditionalFormatting sqref="H417">
    <cfRule type="containsText" dxfId="46" priority="47" operator="containsText" text="P">
      <formula>NOT(ISERROR(SEARCH("P",H417)))</formula>
    </cfRule>
  </conditionalFormatting>
  <conditionalFormatting sqref="H454:H458">
    <cfRule type="containsText" dxfId="45" priority="42" operator="containsText" text="P">
      <formula>NOT(ISERROR(SEARCH("P",H454)))</formula>
    </cfRule>
  </conditionalFormatting>
  <conditionalFormatting sqref="H459">
    <cfRule type="containsText" dxfId="44" priority="41" operator="containsText" text="P">
      <formula>NOT(ISERROR(SEARCH("P",H459)))</formula>
    </cfRule>
  </conditionalFormatting>
  <conditionalFormatting sqref="B351:K352 B5:L298 B305:K306 B301:G304 B308:K308 B307:G307 B311:K311 B309:H309 B310:G310 B314:K314 B312:G313 B316:K316 B315:G315 B318:L331 B317:G317 B350:G350 B396:L396 B394:K395 B397:H397 B333:L349 B300:L300 B398:L405 L412:L413 B353:L393">
    <cfRule type="iconSet" priority="94">
      <iconSet iconSet="3Arrows">
        <cfvo type="percent" val="0"/>
        <cfvo type="percent" val="33"/>
        <cfvo type="percent" val="67"/>
      </iconSet>
    </cfRule>
  </conditionalFormatting>
  <conditionalFormatting sqref="B331:L331 B5:L52 B53:K84 B103:L132 B90:K102 B133:K142 B147:L148 B145:K146 B150:L151 B149:K149 B153:L156 B152:K152 B158:L163 B157:K157 B167:L170 B164:K166 B172:L172 B171:K171 B175:L176 B173:K174 B178:L178 B177:K177 B180:L181 B179:K179 B183:L183 B182:K182 B185:L192 B184:K184 B196:L198 B193:K195 B200:L203 B199:K199 B205:L210 B204:K204 B213:L220 B211:K212 B222:L233 B221:K221 B235:L237 B234:K234 B239:L262 B238:K238 B264:L265 B263:K263 B266:K266 B330:K330 B305:K306 B308:K308 B307:E307 B311:K311 B309:E310 B318:L329 B314:K314 B316:K316 B355:L357 L54:L55 L57:L59 L61 L63:L76 L78:L82 B85:L89 L91:L93 L95 L98:L102 L134 L136:L139 L141 B143:L144 B301:E304 B312:E313 B315:E315 B317:E317 B350:E352 H351:K352 B353:K354 B267:L298 H309 B333:L349 B300:L300"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L53 L56 L60 L62">
    <cfRule type="iconSet" priority="92">
      <iconSet iconSet="3Arrows">
        <cfvo type="percent" val="0"/>
        <cfvo type="percent" val="33"/>
        <cfvo type="percent" val="67"/>
      </iconSet>
    </cfRule>
  </conditionalFormatting>
  <conditionalFormatting sqref="L133 L135 L96:L97">
    <cfRule type="iconSet" priority="91">
      <iconSet iconSet="3Arrows">
        <cfvo type="percent" val="0"/>
        <cfvo type="percent" val="33"/>
        <cfvo type="percent" val="67"/>
      </iconSet>
    </cfRule>
  </conditionalFormatting>
  <conditionalFormatting sqref="L145:L146 L149 L152 L157 L164:L166 L171 L173:L174 L177 L179 L182 L184 L193:L195 L199 L204 L212 L221 L238 L263 L266 L140"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L84">
    <cfRule type="iconSet" priority="89">
      <iconSet iconSet="3Arrows">
        <cfvo type="percent" val="0"/>
        <cfvo type="percent" val="33"/>
        <cfvo type="percent" val="67"/>
      </iconSet>
    </cfRule>
  </conditionalFormatting>
  <conditionalFormatting sqref="L90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L211"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L330">
    <cfRule type="iconSet" priority="86">
      <iconSet iconSet="3Arrows">
        <cfvo type="percent" val="0"/>
        <cfvo type="percent" val="33"/>
        <cfvo type="percent" val="67"/>
      </iconSet>
    </cfRule>
  </conditionalFormatting>
  <conditionalFormatting sqref="L83">
    <cfRule type="iconSet" priority="85">
      <iconSet iconSet="3Arrows">
        <cfvo type="percent" val="0"/>
        <cfvo type="percent" val="33"/>
        <cfvo type="percent" val="67"/>
      </iconSet>
    </cfRule>
  </conditionalFormatting>
  <conditionalFormatting sqref="L77"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L94">
    <cfRule type="iconSet" priority="83">
      <iconSet iconSet="3Arrows">
        <cfvo type="percent" val="0"/>
        <cfvo type="percent" val="33"/>
        <cfvo type="percent" val="67"/>
      </iconSet>
    </cfRule>
  </conditionalFormatting>
  <conditionalFormatting sqref="L142">
    <cfRule type="iconSet" priority="82">
      <iconSet iconSet="3Arrows">
        <cfvo type="percent" val="0"/>
        <cfvo type="percent" val="33"/>
        <cfvo type="percent" val="67"/>
      </iconSet>
    </cfRule>
  </conditionalFormatting>
  <conditionalFormatting sqref="L234"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H383 L504:L514 H504:H514">
    <cfRule type="containsText" dxfId="43" priority="73" operator="containsText" text="P/">
      <formula>NOT(ISERROR(SEARCH("P/",H383)))</formula>
    </cfRule>
  </conditionalFormatting>
  <conditionalFormatting sqref="H358:H365">
    <cfRule type="containsText" dxfId="42" priority="80" operator="containsText" text="P/">
      <formula>NOT(ISERROR(SEARCH("P/",H358)))</formula>
    </cfRule>
  </conditionalFormatting>
  <conditionalFormatting sqref="H366:H372">
    <cfRule type="containsText" dxfId="41" priority="79" operator="containsText" text="P/">
      <formula>NOT(ISERROR(SEARCH("P/",H366)))</formula>
    </cfRule>
  </conditionalFormatting>
  <conditionalFormatting sqref="H373:H375">
    <cfRule type="containsText" dxfId="40" priority="78" operator="containsText" text="P/">
      <formula>NOT(ISERROR(SEARCH("P/",H373)))</formula>
    </cfRule>
  </conditionalFormatting>
  <conditionalFormatting sqref="H376:H378">
    <cfRule type="containsText" dxfId="39" priority="77" operator="containsText" text="P/">
      <formula>NOT(ISERROR(SEARCH("P/",H376)))</formula>
    </cfRule>
  </conditionalFormatting>
  <conditionalFormatting sqref="H379">
    <cfRule type="containsText" dxfId="38" priority="76" operator="containsText" text="P/">
      <formula>NOT(ISERROR(SEARCH("P/",H379)))</formula>
    </cfRule>
  </conditionalFormatting>
  <conditionalFormatting sqref="H380">
    <cfRule type="containsText" dxfId="37" priority="75" operator="containsText" text="P/">
      <formula>NOT(ISERROR(SEARCH("P/",H380)))</formula>
    </cfRule>
  </conditionalFormatting>
  <conditionalFormatting sqref="H381:H382">
    <cfRule type="containsText" dxfId="36" priority="74" operator="containsText" text="P/">
      <formula>NOT(ISERROR(SEARCH("P/",H381)))</formula>
    </cfRule>
  </conditionalFormatting>
  <conditionalFormatting sqref="H384">
    <cfRule type="containsText" dxfId="35" priority="72" operator="containsText" text="P/">
      <formula>NOT(ISERROR(SEARCH("P/",H384)))</formula>
    </cfRule>
  </conditionalFormatting>
  <conditionalFormatting sqref="H385">
    <cfRule type="containsText" dxfId="34" priority="71" operator="containsText" text="P/">
      <formula>NOT(ISERROR(SEARCH("P/",H385)))</formula>
    </cfRule>
  </conditionalFormatting>
  <conditionalFormatting sqref="H386">
    <cfRule type="containsText" dxfId="33" priority="70" operator="containsText" text="P/">
      <formula>NOT(ISERROR(SEARCH("P/",H386)))</formula>
    </cfRule>
  </conditionalFormatting>
  <conditionalFormatting sqref="H387">
    <cfRule type="containsText" dxfId="32" priority="69" operator="containsText" text="P/">
      <formula>NOT(ISERROR(SEARCH("P/",H387)))</formula>
    </cfRule>
  </conditionalFormatting>
  <conditionalFormatting sqref="H388">
    <cfRule type="containsText" dxfId="31" priority="68" operator="containsText" text="P/">
      <formula>NOT(ISERROR(SEARCH("P/",H388)))</formula>
    </cfRule>
  </conditionalFormatting>
  <conditionalFormatting sqref="H389">
    <cfRule type="containsText" dxfId="30" priority="67" operator="containsText" text="P/">
      <formula>NOT(ISERROR(SEARCH("P/",H389)))</formula>
    </cfRule>
  </conditionalFormatting>
  <conditionalFormatting sqref="H390">
    <cfRule type="containsText" dxfId="29" priority="66" operator="containsText" text="P">
      <formula>NOT(ISERROR(SEARCH("P",H390)))</formula>
    </cfRule>
  </conditionalFormatting>
  <conditionalFormatting sqref="H391">
    <cfRule type="containsText" dxfId="28" priority="65" operator="containsText" text="P">
      <formula>NOT(ISERROR(SEARCH("P",H391)))</formula>
    </cfRule>
  </conditionalFormatting>
  <conditionalFormatting sqref="H392:H396 H398">
    <cfRule type="containsText" dxfId="27" priority="64" operator="containsText" text="P">
      <formula>NOT(ISERROR(SEARCH("P",H392)))</formula>
    </cfRule>
  </conditionalFormatting>
  <conditionalFormatting sqref="H397">
    <cfRule type="containsText" dxfId="26" priority="63" operator="containsText" text="P">
      <formula>NOT(ISERROR(SEARCH("P",H397)))</formula>
    </cfRule>
  </conditionalFormatting>
  <conditionalFormatting sqref="L353:L354">
    <cfRule type="iconSet" priority="62">
      <iconSet iconSet="3Arrows">
        <cfvo type="percent" val="0"/>
        <cfvo type="percent" val="33"/>
        <cfvo type="percent" val="67"/>
      </iconSet>
    </cfRule>
  </conditionalFormatting>
  <conditionalFormatting sqref="H405">
    <cfRule type="containsText" dxfId="25" priority="61" operator="containsText" text="P">
      <formula>NOT(ISERROR(SEARCH("P",H405)))</formula>
    </cfRule>
  </conditionalFormatting>
  <conditionalFormatting sqref="B406:L410"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B332:L332">
    <cfRule type="iconSet" priority="59">
      <iconSet iconSet="3Arrows">
        <cfvo type="percent" val="0"/>
        <cfvo type="percent" val="33"/>
        <cfvo type="percent" val="67"/>
      </iconSet>
    </cfRule>
  </conditionalFormatting>
  <conditionalFormatting sqref="B332:L332">
    <cfRule type="iconSet" priority="58">
      <iconSet iconSet="3Arrows">
        <cfvo type="percent" val="0"/>
        <cfvo type="percent" val="33"/>
        <cfvo type="percent" val="67"/>
      </iconSet>
    </cfRule>
  </conditionalFormatting>
  <conditionalFormatting sqref="B299:I299 L299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B299:I299 L299">
    <cfRule type="iconSet" priority="56">
      <iconSet iconSet="3Arrows">
        <cfvo type="percent" val="0"/>
        <cfvo type="percent" val="33"/>
        <cfvo type="percent" val="67"/>
      </iconSet>
    </cfRule>
  </conditionalFormatting>
  <conditionalFormatting sqref="B411:L411">
    <cfRule type="iconSet" priority="55">
      <iconSet iconSet="3Arrows">
        <cfvo type="percent" val="0"/>
        <cfvo type="percent" val="33"/>
        <cfvo type="percent" val="67"/>
      </iconSet>
    </cfRule>
  </conditionalFormatting>
  <conditionalFormatting sqref="J299"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K299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H412">
    <cfRule type="containsText" dxfId="24" priority="52" operator="containsText" text="P">
      <formula>NOT(ISERROR(SEARCH("P",H412)))</formula>
    </cfRule>
  </conditionalFormatting>
  <conditionalFormatting sqref="H413">
    <cfRule type="containsText" dxfId="23" priority="51" operator="containsText" text="P">
      <formula>NOT(ISERROR(SEARCH("P",H413)))</formula>
    </cfRule>
  </conditionalFormatting>
  <conditionalFormatting sqref="H414">
    <cfRule type="containsText" dxfId="22" priority="50" operator="containsText" text="P">
      <formula>NOT(ISERROR(SEARCH("P",H414)))</formula>
    </cfRule>
  </conditionalFormatting>
  <conditionalFormatting sqref="H415">
    <cfRule type="containsText" dxfId="21" priority="49" operator="containsText" text="P">
      <formula>NOT(ISERROR(SEARCH("P",H415)))</formula>
    </cfRule>
  </conditionalFormatting>
  <conditionalFormatting sqref="H350">
    <cfRule type="iconSet" priority="46">
      <iconSet iconSet="3Arrows">
        <cfvo type="percent" val="0"/>
        <cfvo type="percent" val="33"/>
        <cfvo type="percent" val="67"/>
      </iconSet>
    </cfRule>
  </conditionalFormatting>
  <conditionalFormatting sqref="H350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H461:H465">
    <cfRule type="containsText" dxfId="20" priority="39" operator="containsText" text="P">
      <formula>NOT(ISERROR(SEARCH("P",H461)))</formula>
    </cfRule>
  </conditionalFormatting>
  <conditionalFormatting sqref="H492">
    <cfRule type="containsText" dxfId="19" priority="30" operator="containsText" text="P/">
      <formula>NOT(ISERROR(SEARCH("P/",H492)))</formula>
    </cfRule>
  </conditionalFormatting>
  <conditionalFormatting sqref="H493">
    <cfRule type="containsText" dxfId="18" priority="29" operator="containsText" text="P/">
      <formula>NOT(ISERROR(SEARCH("P/",H493)))</formula>
    </cfRule>
  </conditionalFormatting>
  <conditionalFormatting sqref="L494 L515:L516">
    <cfRule type="containsText" dxfId="17" priority="28" operator="containsText" text="P/">
      <formula>NOT(ISERROR(SEARCH("P/",L494)))</formula>
    </cfRule>
  </conditionalFormatting>
  <conditionalFormatting sqref="H494 H515:H516">
    <cfRule type="containsText" dxfId="16" priority="27" operator="containsText" text="P/">
      <formula>NOT(ISERROR(SEARCH("P/",H494)))</formula>
    </cfRule>
  </conditionalFormatting>
  <conditionalFormatting sqref="L495">
    <cfRule type="containsText" dxfId="15" priority="26" operator="containsText" text="P/">
      <formula>NOT(ISERROR(SEARCH("P/",L495)))</formula>
    </cfRule>
  </conditionalFormatting>
  <conditionalFormatting sqref="L496">
    <cfRule type="containsText" dxfId="14" priority="25" operator="containsText" text="P/">
      <formula>NOT(ISERROR(SEARCH("P/",L496)))</formula>
    </cfRule>
  </conditionalFormatting>
  <conditionalFormatting sqref="L497">
    <cfRule type="containsText" dxfId="13" priority="24" operator="containsText" text="P/">
      <formula>NOT(ISERROR(SEARCH("P/",L497)))</formula>
    </cfRule>
  </conditionalFormatting>
  <conditionalFormatting sqref="L498">
    <cfRule type="containsText" dxfId="12" priority="23" operator="containsText" text="P/">
      <formula>NOT(ISERROR(SEARCH("P/",L498)))</formula>
    </cfRule>
  </conditionalFormatting>
  <conditionalFormatting sqref="L499">
    <cfRule type="containsText" dxfId="11" priority="22" operator="containsText" text="P/">
      <formula>NOT(ISERROR(SEARCH("P/",L499)))</formula>
    </cfRule>
  </conditionalFormatting>
  <conditionalFormatting sqref="L500">
    <cfRule type="containsText" dxfId="10" priority="21" operator="containsText" text="P/">
      <formula>NOT(ISERROR(SEARCH("P/",L500)))</formula>
    </cfRule>
  </conditionalFormatting>
  <conditionalFormatting sqref="L501">
    <cfRule type="containsText" dxfId="9" priority="20" operator="containsText" text="P/">
      <formula>NOT(ISERROR(SEARCH("P/",L501)))</formula>
    </cfRule>
  </conditionalFormatting>
  <conditionalFormatting sqref="L502">
    <cfRule type="containsText" dxfId="8" priority="19" operator="containsText" text="P/">
      <formula>NOT(ISERROR(SEARCH("P/",L502)))</formula>
    </cfRule>
  </conditionalFormatting>
  <conditionalFormatting sqref="L503">
    <cfRule type="containsText" dxfId="7" priority="18" operator="containsText" text="P/">
      <formula>NOT(ISERROR(SEARCH("P/",L503)))</formula>
    </cfRule>
  </conditionalFormatting>
  <conditionalFormatting sqref="H503">
    <cfRule type="containsText" dxfId="6" priority="17" operator="containsText" text="P/">
      <formula>NOT(ISERROR(SEARCH("P/",H503)))</formula>
    </cfRule>
  </conditionalFormatting>
  <conditionalFormatting sqref="H495">
    <cfRule type="containsText" dxfId="5" priority="9" operator="containsText" text="P/">
      <formula>NOT(ISERROR(SEARCH("P/",H495)))</formula>
    </cfRule>
  </conditionalFormatting>
  <conditionalFormatting sqref="H469:H470">
    <cfRule type="containsText" dxfId="4" priority="6" operator="containsText" text="P">
      <formula>NOT(ISERROR(SEARCH("P",H469)))</formula>
    </cfRule>
  </conditionalFormatting>
  <conditionalFormatting sqref="H483">
    <cfRule type="containsText" dxfId="3" priority="5" operator="containsText" text="P">
      <formula>NOT(ISERROR(SEARCH("P",H483)))</formula>
    </cfRule>
  </conditionalFormatting>
  <conditionalFormatting sqref="H484">
    <cfRule type="containsText" dxfId="2" priority="4" operator="containsText" text="P">
      <formula>NOT(ISERROR(SEARCH("P",H484)))</formula>
    </cfRule>
  </conditionalFormatting>
  <conditionalFormatting sqref="H485">
    <cfRule type="containsText" dxfId="1" priority="3" operator="containsText" text="P">
      <formula>NOT(ISERROR(SEARCH("P",H485)))</formula>
    </cfRule>
  </conditionalFormatting>
  <conditionalFormatting sqref="B358:H35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H480">
    <cfRule type="containsText" dxfId="0" priority="1" operator="containsText" text="P">
      <formula>NOT(ISERROR(SEARCH("P",H480)))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4"/>
  <sheetViews>
    <sheetView topLeftCell="A13" workbookViewId="0">
      <selection activeCell="G21" sqref="G21"/>
    </sheetView>
  </sheetViews>
  <sheetFormatPr defaultRowHeight="15"/>
  <cols>
    <col min="2" max="2" width="25.28515625" customWidth="1"/>
    <col min="3" max="3" width="31.28515625" customWidth="1"/>
    <col min="4" max="4" width="14.85546875" customWidth="1"/>
    <col min="5" max="5" width="15.85546875" customWidth="1"/>
    <col min="6" max="6" width="30" customWidth="1"/>
    <col min="7" max="7" width="27.5703125" customWidth="1"/>
    <col min="8" max="8" width="23.85546875" customWidth="1"/>
    <col min="9" max="9" width="20.140625" customWidth="1"/>
    <col min="10" max="10" width="34.85546875" customWidth="1"/>
  </cols>
  <sheetData>
    <row r="3" spans="1:10" ht="15.75">
      <c r="A3" s="397"/>
      <c r="B3" s="397"/>
      <c r="C3" s="397"/>
      <c r="D3" s="397"/>
      <c r="E3" s="397"/>
      <c r="F3" s="397"/>
      <c r="G3" s="397"/>
      <c r="H3" s="397"/>
      <c r="I3" s="397"/>
      <c r="J3" s="53">
        <v>4.2567000000000004</v>
      </c>
    </row>
    <row r="4" spans="1:10" ht="15.75">
      <c r="A4" s="398" t="s">
        <v>110</v>
      </c>
      <c r="B4" s="399"/>
      <c r="C4" s="399"/>
      <c r="D4" s="399"/>
      <c r="E4" s="399"/>
      <c r="F4" s="399"/>
      <c r="G4" s="399"/>
      <c r="H4" s="399"/>
      <c r="I4" s="399"/>
      <c r="J4" s="400"/>
    </row>
    <row r="5" spans="1:10" ht="76.5">
      <c r="A5" s="74" t="s">
        <v>127</v>
      </c>
      <c r="B5" s="75" t="s">
        <v>128</v>
      </c>
      <c r="C5" s="76" t="s">
        <v>150</v>
      </c>
      <c r="D5" s="75" t="s">
        <v>129</v>
      </c>
      <c r="E5" s="75" t="s">
        <v>130</v>
      </c>
      <c r="F5" s="96" t="s">
        <v>151</v>
      </c>
      <c r="G5" s="77" t="s">
        <v>131</v>
      </c>
      <c r="H5" s="75" t="s">
        <v>132</v>
      </c>
      <c r="I5" s="78" t="s">
        <v>133</v>
      </c>
      <c r="J5" s="75" t="s">
        <v>134</v>
      </c>
    </row>
    <row r="6" spans="1:10" ht="18.75">
      <c r="A6" s="396" t="s">
        <v>111</v>
      </c>
      <c r="B6" s="396"/>
      <c r="C6" s="396"/>
      <c r="D6" s="396"/>
      <c r="E6" s="396"/>
      <c r="F6" s="396"/>
      <c r="G6" s="396"/>
      <c r="H6" s="396"/>
      <c r="I6" s="396"/>
      <c r="J6" s="396"/>
    </row>
    <row r="7" spans="1:10" ht="18.75">
      <c r="A7" s="390" t="s">
        <v>2155</v>
      </c>
      <c r="B7" s="390"/>
      <c r="C7" s="390"/>
      <c r="D7" s="390"/>
      <c r="E7" s="390"/>
      <c r="F7" s="390"/>
      <c r="G7" s="390"/>
      <c r="H7" s="390"/>
      <c r="I7" s="390"/>
      <c r="J7" s="390"/>
    </row>
    <row r="8" spans="1:10" ht="173.25">
      <c r="A8" s="248">
        <v>10</v>
      </c>
      <c r="B8" s="248" t="s">
        <v>2156</v>
      </c>
      <c r="C8" s="248" t="s">
        <v>2157</v>
      </c>
      <c r="D8" s="249"/>
      <c r="E8" s="248" t="s">
        <v>2158</v>
      </c>
      <c r="F8" s="250">
        <f t="shared" ref="F8:F9" si="0">$J$3*G8</f>
        <v>2914353.9117000001</v>
      </c>
      <c r="G8" s="251">
        <v>684651</v>
      </c>
      <c r="H8" s="248">
        <v>107</v>
      </c>
      <c r="I8" s="252" t="s">
        <v>113</v>
      </c>
      <c r="J8" s="248" t="s">
        <v>2159</v>
      </c>
    </row>
    <row r="9" spans="1:10" ht="173.25">
      <c r="A9" s="248">
        <v>11</v>
      </c>
      <c r="B9" s="248" t="s">
        <v>2156</v>
      </c>
      <c r="C9" s="248" t="s">
        <v>2160</v>
      </c>
      <c r="D9" s="249"/>
      <c r="E9" s="248" t="s">
        <v>2158</v>
      </c>
      <c r="F9" s="250">
        <f t="shared" si="0"/>
        <v>9427756.1868000012</v>
      </c>
      <c r="G9" s="251">
        <v>2214804</v>
      </c>
      <c r="H9" s="248">
        <v>107</v>
      </c>
      <c r="I9" s="252" t="s">
        <v>113</v>
      </c>
      <c r="J9" s="248" t="s">
        <v>2161</v>
      </c>
    </row>
    <row r="10" spans="1:10" ht="18.75">
      <c r="A10" s="396" t="s">
        <v>115</v>
      </c>
      <c r="B10" s="396"/>
      <c r="C10" s="396"/>
      <c r="D10" s="396"/>
      <c r="E10" s="396"/>
      <c r="F10" s="396"/>
      <c r="G10" s="396"/>
      <c r="H10" s="396"/>
      <c r="I10" s="396"/>
      <c r="J10" s="396"/>
    </row>
    <row r="11" spans="1:10" ht="18.75">
      <c r="A11" s="390" t="s">
        <v>116</v>
      </c>
      <c r="B11" s="390"/>
      <c r="C11" s="390"/>
      <c r="D11" s="390"/>
      <c r="E11" s="390"/>
      <c r="F11" s="390"/>
      <c r="G11" s="390"/>
      <c r="H11" s="390"/>
      <c r="I11" s="390"/>
      <c r="J11" s="390"/>
    </row>
    <row r="12" spans="1:10" ht="110.25">
      <c r="A12" s="253">
        <v>12</v>
      </c>
      <c r="B12" s="254" t="s">
        <v>2162</v>
      </c>
      <c r="C12" s="248" t="s">
        <v>2163</v>
      </c>
      <c r="D12" s="248"/>
      <c r="E12" s="255"/>
      <c r="F12" s="250">
        <f t="shared" ref="F12:F14" si="1">$J$3*G12</f>
        <v>17026800</v>
      </c>
      <c r="G12" s="251">
        <v>4000000</v>
      </c>
      <c r="H12" s="248">
        <v>109</v>
      </c>
      <c r="I12" s="252" t="s">
        <v>113</v>
      </c>
      <c r="J12" s="248" t="s">
        <v>2164</v>
      </c>
    </row>
    <row r="13" spans="1:10" ht="110.25">
      <c r="A13" s="253">
        <v>13</v>
      </c>
      <c r="B13" s="254" t="s">
        <v>2162</v>
      </c>
      <c r="C13" s="248" t="s">
        <v>2165</v>
      </c>
      <c r="D13" s="248"/>
      <c r="E13" s="255"/>
      <c r="F13" s="250">
        <f t="shared" si="1"/>
        <v>21283500</v>
      </c>
      <c r="G13" s="251">
        <v>5000000</v>
      </c>
      <c r="H13" s="248">
        <v>109</v>
      </c>
      <c r="I13" s="252" t="s">
        <v>113</v>
      </c>
      <c r="J13" s="249" t="s">
        <v>2164</v>
      </c>
    </row>
    <row r="14" spans="1:10" ht="110.25">
      <c r="A14" s="253">
        <v>14</v>
      </c>
      <c r="B14" s="254" t="s">
        <v>2162</v>
      </c>
      <c r="C14" s="248" t="s">
        <v>2166</v>
      </c>
      <c r="D14" s="248"/>
      <c r="E14" s="255"/>
      <c r="F14" s="250">
        <f t="shared" si="1"/>
        <v>51080400.000000007</v>
      </c>
      <c r="G14" s="251">
        <v>12000000</v>
      </c>
      <c r="H14" s="248">
        <v>109</v>
      </c>
      <c r="I14" s="256" t="s">
        <v>113</v>
      </c>
      <c r="J14" s="249" t="s">
        <v>2164</v>
      </c>
    </row>
    <row r="15" spans="1:10" ht="18.75">
      <c r="A15" s="391" t="s">
        <v>2167</v>
      </c>
      <c r="B15" s="392"/>
      <c r="C15" s="392"/>
      <c r="D15" s="392"/>
      <c r="E15" s="392"/>
      <c r="F15" s="392"/>
      <c r="G15" s="392"/>
      <c r="H15" s="392"/>
      <c r="I15" s="392"/>
      <c r="J15" s="393"/>
    </row>
    <row r="16" spans="1:10" ht="18.75">
      <c r="A16" s="391" t="s">
        <v>2168</v>
      </c>
      <c r="B16" s="392"/>
      <c r="C16" s="392"/>
      <c r="D16" s="392"/>
      <c r="E16" s="392"/>
      <c r="F16" s="392"/>
      <c r="G16" s="392"/>
      <c r="H16" s="392"/>
      <c r="I16" s="392"/>
      <c r="J16" s="393"/>
    </row>
    <row r="17" spans="1:10" ht="18.75">
      <c r="A17" s="390" t="s">
        <v>2169</v>
      </c>
      <c r="B17" s="390"/>
      <c r="C17" s="390"/>
      <c r="D17" s="390"/>
      <c r="E17" s="390"/>
      <c r="F17" s="390"/>
      <c r="G17" s="390"/>
      <c r="H17" s="390"/>
      <c r="I17" s="390"/>
      <c r="J17" s="390"/>
    </row>
    <row r="18" spans="1:10" ht="18.75">
      <c r="A18" s="396" t="s">
        <v>118</v>
      </c>
      <c r="B18" s="396"/>
      <c r="C18" s="396"/>
      <c r="D18" s="396"/>
      <c r="E18" s="396"/>
      <c r="F18" s="396"/>
      <c r="G18" s="396"/>
      <c r="H18" s="396"/>
      <c r="I18" s="396"/>
      <c r="J18" s="396"/>
    </row>
    <row r="19" spans="1:10" ht="18.75">
      <c r="A19" s="390" t="s">
        <v>2170</v>
      </c>
      <c r="B19" s="390"/>
      <c r="C19" s="390"/>
      <c r="D19" s="390"/>
      <c r="E19" s="390"/>
      <c r="F19" s="390"/>
      <c r="G19" s="390"/>
      <c r="H19" s="390"/>
      <c r="I19" s="390"/>
      <c r="J19" s="390"/>
    </row>
    <row r="20" spans="1:10" ht="18.75">
      <c r="A20" s="390" t="s">
        <v>2171</v>
      </c>
      <c r="B20" s="390"/>
      <c r="C20" s="390"/>
      <c r="D20" s="390"/>
      <c r="E20" s="390"/>
      <c r="F20" s="390"/>
      <c r="G20" s="390"/>
      <c r="H20" s="390"/>
      <c r="I20" s="390"/>
      <c r="J20" s="390"/>
    </row>
    <row r="21" spans="1:10" ht="110.25">
      <c r="A21" s="248">
        <v>15</v>
      </c>
      <c r="B21" s="257" t="s">
        <v>2172</v>
      </c>
      <c r="C21" s="248" t="s">
        <v>2173</v>
      </c>
      <c r="D21" s="258"/>
      <c r="E21" s="248"/>
      <c r="F21" s="250">
        <f t="shared" ref="F21" si="2">$J$3*G21</f>
        <v>4309449.0264000008</v>
      </c>
      <c r="G21" s="259">
        <v>1012392</v>
      </c>
      <c r="H21" s="248">
        <v>115</v>
      </c>
      <c r="I21" s="256" t="s">
        <v>2174</v>
      </c>
      <c r="J21" s="260"/>
    </row>
    <row r="22" spans="1:10" ht="18.75">
      <c r="A22" s="390" t="s">
        <v>2175</v>
      </c>
      <c r="B22" s="390"/>
      <c r="C22" s="390"/>
      <c r="D22" s="390"/>
      <c r="E22" s="390"/>
      <c r="F22" s="390"/>
      <c r="G22" s="390"/>
      <c r="H22" s="390"/>
      <c r="I22" s="390"/>
      <c r="J22" s="390"/>
    </row>
    <row r="23" spans="1:10" ht="18.75">
      <c r="A23" s="391" t="s">
        <v>2176</v>
      </c>
      <c r="B23" s="392"/>
      <c r="C23" s="392"/>
      <c r="D23" s="392"/>
      <c r="E23" s="392"/>
      <c r="F23" s="392"/>
      <c r="G23" s="392"/>
      <c r="H23" s="392"/>
      <c r="I23" s="392"/>
      <c r="J23" s="393"/>
    </row>
    <row r="24" spans="1:10" ht="15.75">
      <c r="A24" s="395" t="s">
        <v>126</v>
      </c>
      <c r="B24" s="395"/>
      <c r="C24" s="395"/>
      <c r="D24" s="395"/>
      <c r="E24" s="395"/>
      <c r="F24" s="72">
        <f>SUM(F7:F23)</f>
        <v>106042259.12490001</v>
      </c>
      <c r="G24" s="72">
        <f>SUM(G7:G23)</f>
        <v>24911847</v>
      </c>
      <c r="H24" s="394"/>
      <c r="I24" s="394"/>
      <c r="J24" s="394"/>
    </row>
  </sheetData>
  <mergeCells count="16">
    <mergeCell ref="A7:J7"/>
    <mergeCell ref="A10:J10"/>
    <mergeCell ref="A11:J11"/>
    <mergeCell ref="A3:I3"/>
    <mergeCell ref="A4:J4"/>
    <mergeCell ref="A6:J6"/>
    <mergeCell ref="A22:J22"/>
    <mergeCell ref="A23:J23"/>
    <mergeCell ref="H24:J24"/>
    <mergeCell ref="A24:E24"/>
    <mergeCell ref="A15:J15"/>
    <mergeCell ref="A16:J16"/>
    <mergeCell ref="A17:J17"/>
    <mergeCell ref="A18:J18"/>
    <mergeCell ref="A19:J19"/>
    <mergeCell ref="A20:J20"/>
  </mergeCells>
  <hyperlinks>
    <hyperlink ref="I8" r:id="rId1" xr:uid="{00000000-0004-0000-0400-000000000000}"/>
    <hyperlink ref="I9" r:id="rId2" xr:uid="{00000000-0004-0000-0400-000001000000}"/>
    <hyperlink ref="I14" r:id="rId3" xr:uid="{00000000-0004-0000-0400-000002000000}"/>
    <hyperlink ref="I12" r:id="rId4" xr:uid="{00000000-0004-0000-0400-000003000000}"/>
    <hyperlink ref="I13" r:id="rId5" xr:uid="{00000000-0004-0000-0400-000004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40"/>
  <sheetViews>
    <sheetView topLeftCell="A13" workbookViewId="0">
      <selection activeCell="G39" sqref="G39"/>
    </sheetView>
  </sheetViews>
  <sheetFormatPr defaultRowHeight="15"/>
  <cols>
    <col min="1" max="1" width="6.140625" customWidth="1"/>
    <col min="2" max="2" width="18.5703125" customWidth="1"/>
    <col min="3" max="3" width="25.28515625" customWidth="1"/>
    <col min="5" max="5" width="21.7109375" customWidth="1"/>
    <col min="6" max="6" width="21.5703125" customWidth="1"/>
    <col min="7" max="7" width="23.85546875" customWidth="1"/>
    <col min="8" max="8" width="19.42578125" customWidth="1"/>
    <col min="9" max="9" width="20.85546875" customWidth="1"/>
    <col min="10" max="10" width="21.5703125" customWidth="1"/>
  </cols>
  <sheetData>
    <row r="2" spans="1:10" ht="15.75">
      <c r="A2" s="397"/>
      <c r="B2" s="397"/>
      <c r="C2" s="397"/>
      <c r="D2" s="397"/>
      <c r="E2" s="397"/>
      <c r="F2" s="397"/>
      <c r="G2" s="397"/>
      <c r="H2" s="397"/>
      <c r="I2" s="397"/>
      <c r="J2" s="53">
        <v>4.2567000000000004</v>
      </c>
    </row>
    <row r="3" spans="1:10" ht="15.75">
      <c r="A3" s="398" t="s">
        <v>110</v>
      </c>
      <c r="B3" s="399"/>
      <c r="C3" s="399"/>
      <c r="D3" s="399"/>
      <c r="E3" s="399"/>
      <c r="F3" s="399"/>
      <c r="G3" s="399"/>
      <c r="H3" s="399"/>
      <c r="I3" s="399"/>
      <c r="J3" s="400"/>
    </row>
    <row r="4" spans="1:10" ht="117" customHeight="1">
      <c r="A4" s="74" t="s">
        <v>127</v>
      </c>
      <c r="B4" s="75" t="s">
        <v>128</v>
      </c>
      <c r="C4" s="76" t="s">
        <v>150</v>
      </c>
      <c r="D4" s="75" t="s">
        <v>129</v>
      </c>
      <c r="E4" s="75" t="s">
        <v>130</v>
      </c>
      <c r="F4" s="96" t="s">
        <v>151</v>
      </c>
      <c r="G4" s="77" t="s">
        <v>131</v>
      </c>
      <c r="H4" s="75" t="s">
        <v>132</v>
      </c>
      <c r="I4" s="78" t="s">
        <v>133</v>
      </c>
      <c r="J4" s="75" t="s">
        <v>134</v>
      </c>
    </row>
    <row r="5" spans="1:10" ht="18.75">
      <c r="A5" s="390" t="s">
        <v>111</v>
      </c>
      <c r="B5" s="390"/>
      <c r="C5" s="390"/>
      <c r="D5" s="390"/>
      <c r="E5" s="390"/>
      <c r="F5" s="390"/>
      <c r="G5" s="390"/>
      <c r="H5" s="390"/>
      <c r="I5" s="390"/>
      <c r="J5" s="390"/>
    </row>
    <row r="6" spans="1:10" ht="18.75">
      <c r="A6" s="390" t="s">
        <v>112</v>
      </c>
      <c r="B6" s="390"/>
      <c r="C6" s="390"/>
      <c r="D6" s="390"/>
      <c r="E6" s="390"/>
      <c r="F6" s="390"/>
      <c r="G6" s="390"/>
      <c r="H6" s="390"/>
      <c r="I6" s="390"/>
      <c r="J6" s="390"/>
    </row>
    <row r="7" spans="1:10" ht="18.75">
      <c r="A7" s="390" t="s">
        <v>135</v>
      </c>
      <c r="B7" s="390"/>
      <c r="C7" s="390"/>
      <c r="D7" s="390"/>
      <c r="E7" s="390"/>
      <c r="F7" s="390"/>
      <c r="G7" s="390"/>
      <c r="H7" s="390"/>
      <c r="I7" s="390"/>
      <c r="J7" s="390"/>
    </row>
    <row r="8" spans="1:10" ht="18.75">
      <c r="A8" s="390" t="s">
        <v>136</v>
      </c>
      <c r="B8" s="390"/>
      <c r="C8" s="390"/>
      <c r="D8" s="390"/>
      <c r="E8" s="390"/>
      <c r="F8" s="390"/>
      <c r="G8" s="390"/>
      <c r="H8" s="390"/>
      <c r="I8" s="390"/>
      <c r="J8" s="390"/>
    </row>
    <row r="9" spans="1:10" ht="18.75">
      <c r="A9" s="390" t="s">
        <v>114</v>
      </c>
      <c r="B9" s="390"/>
      <c r="C9" s="390"/>
      <c r="D9" s="390"/>
      <c r="E9" s="390"/>
      <c r="F9" s="390"/>
      <c r="G9" s="390"/>
      <c r="H9" s="390"/>
      <c r="I9" s="390"/>
      <c r="J9" s="390"/>
    </row>
    <row r="10" spans="1:10" ht="157.5">
      <c r="A10" s="63">
        <v>17</v>
      </c>
      <c r="B10" s="64" t="s">
        <v>137</v>
      </c>
      <c r="C10" s="152" t="s">
        <v>138</v>
      </c>
      <c r="D10" s="65"/>
      <c r="E10" s="73"/>
      <c r="F10" s="67">
        <f>G10*$J$2</f>
        <v>0</v>
      </c>
      <c r="G10" s="68">
        <v>0</v>
      </c>
      <c r="H10" s="65">
        <v>105</v>
      </c>
      <c r="I10" s="66" t="s">
        <v>113</v>
      </c>
      <c r="J10" s="62"/>
    </row>
    <row r="11" spans="1:10" ht="18.75">
      <c r="A11" s="390" t="s">
        <v>156</v>
      </c>
      <c r="B11" s="390"/>
      <c r="C11" s="390"/>
      <c r="D11" s="390"/>
      <c r="E11" s="390"/>
      <c r="F11" s="390"/>
      <c r="G11" s="390"/>
      <c r="H11" s="390"/>
      <c r="I11" s="390"/>
      <c r="J11" s="390"/>
    </row>
    <row r="12" spans="1:10" ht="126">
      <c r="A12" s="65">
        <v>18</v>
      </c>
      <c r="B12" s="106" t="s">
        <v>157</v>
      </c>
      <c r="C12" s="106" t="s">
        <v>158</v>
      </c>
      <c r="D12" s="65"/>
      <c r="E12" s="160"/>
      <c r="F12" s="99">
        <f>G12*$J$2</f>
        <v>0</v>
      </c>
      <c r="G12" s="71">
        <v>0</v>
      </c>
      <c r="H12" s="65">
        <v>106</v>
      </c>
      <c r="I12" s="65" t="s">
        <v>113</v>
      </c>
      <c r="J12" s="100"/>
    </row>
    <row r="13" spans="1:10" ht="18.75">
      <c r="A13" s="390" t="s">
        <v>139</v>
      </c>
      <c r="B13" s="390"/>
      <c r="C13" s="390"/>
      <c r="D13" s="390"/>
      <c r="E13" s="390"/>
      <c r="F13" s="390"/>
      <c r="G13" s="390"/>
      <c r="H13" s="390"/>
      <c r="I13" s="390"/>
      <c r="J13" s="390"/>
    </row>
    <row r="14" spans="1:10" ht="18.75">
      <c r="A14" s="390" t="s">
        <v>140</v>
      </c>
      <c r="B14" s="390"/>
      <c r="C14" s="390"/>
      <c r="D14" s="390"/>
      <c r="E14" s="390"/>
      <c r="F14" s="390"/>
      <c r="G14" s="390"/>
      <c r="H14" s="390"/>
      <c r="I14" s="390"/>
      <c r="J14" s="390"/>
    </row>
    <row r="15" spans="1:10" ht="18.75">
      <c r="A15" s="390" t="s">
        <v>115</v>
      </c>
      <c r="B15" s="390"/>
      <c r="C15" s="390"/>
      <c r="D15" s="390"/>
      <c r="E15" s="390"/>
      <c r="F15" s="390"/>
      <c r="G15" s="390"/>
      <c r="H15" s="390"/>
      <c r="I15" s="390"/>
      <c r="J15" s="390"/>
    </row>
    <row r="16" spans="1:10" ht="18.75">
      <c r="A16" s="390" t="s">
        <v>116</v>
      </c>
      <c r="B16" s="390"/>
      <c r="C16" s="390"/>
      <c r="D16" s="390"/>
      <c r="E16" s="390"/>
      <c r="F16" s="390"/>
      <c r="G16" s="390"/>
      <c r="H16" s="390"/>
      <c r="I16" s="390"/>
      <c r="J16" s="390"/>
    </row>
    <row r="17" spans="1:10" ht="157.5">
      <c r="A17" s="63">
        <v>19</v>
      </c>
      <c r="B17" s="64" t="s">
        <v>141</v>
      </c>
      <c r="C17" s="152" t="s">
        <v>159</v>
      </c>
      <c r="D17" s="65"/>
      <c r="E17" s="73"/>
      <c r="F17" s="67">
        <f>G17*$J$2</f>
        <v>0</v>
      </c>
      <c r="G17" s="68">
        <v>0</v>
      </c>
      <c r="H17" s="65">
        <v>109</v>
      </c>
      <c r="I17" s="66" t="s">
        <v>113</v>
      </c>
      <c r="J17" s="62"/>
    </row>
    <row r="18" spans="1:10" ht="157.5">
      <c r="A18" s="63">
        <v>20</v>
      </c>
      <c r="B18" s="64" t="s">
        <v>141</v>
      </c>
      <c r="C18" s="152" t="s">
        <v>160</v>
      </c>
      <c r="D18" s="65"/>
      <c r="E18" s="73"/>
      <c r="F18" s="67">
        <f>G18*$J$2</f>
        <v>0</v>
      </c>
      <c r="G18" s="68">
        <v>0</v>
      </c>
      <c r="H18" s="65">
        <v>109</v>
      </c>
      <c r="I18" s="66" t="s">
        <v>113</v>
      </c>
      <c r="J18" s="62"/>
    </row>
    <row r="19" spans="1:10" ht="18.75">
      <c r="A19" s="390" t="s">
        <v>142</v>
      </c>
      <c r="B19" s="390"/>
      <c r="C19" s="390"/>
      <c r="D19" s="390"/>
      <c r="E19" s="390"/>
      <c r="F19" s="390"/>
      <c r="G19" s="390"/>
      <c r="H19" s="390"/>
      <c r="I19" s="390"/>
      <c r="J19" s="390"/>
    </row>
    <row r="20" spans="1:10" ht="157.5">
      <c r="A20" s="63">
        <v>21</v>
      </c>
      <c r="B20" s="64" t="s">
        <v>143</v>
      </c>
      <c r="C20" s="152" t="s">
        <v>186</v>
      </c>
      <c r="D20" s="65"/>
      <c r="E20" s="65"/>
      <c r="F20" s="67">
        <f>G20*$J$2</f>
        <v>0</v>
      </c>
      <c r="G20" s="68">
        <v>0</v>
      </c>
      <c r="H20" s="65">
        <v>112</v>
      </c>
      <c r="I20" s="66" t="s">
        <v>113</v>
      </c>
      <c r="J20" s="62"/>
    </row>
    <row r="21" spans="1:10" ht="18.75">
      <c r="A21" s="390" t="s">
        <v>117</v>
      </c>
      <c r="B21" s="390"/>
      <c r="C21" s="390"/>
      <c r="D21" s="390"/>
      <c r="E21" s="390"/>
      <c r="F21" s="390"/>
      <c r="G21" s="390"/>
      <c r="H21" s="390"/>
      <c r="I21" s="390"/>
      <c r="J21" s="390"/>
    </row>
    <row r="22" spans="1:10" ht="173.25">
      <c r="A22" s="101">
        <v>22</v>
      </c>
      <c r="B22" s="64" t="s">
        <v>161</v>
      </c>
      <c r="C22" s="152" t="s">
        <v>187</v>
      </c>
      <c r="D22" s="65"/>
      <c r="E22" s="73"/>
      <c r="F22" s="67">
        <f>G22*$J$2</f>
        <v>0</v>
      </c>
      <c r="G22" s="68">
        <v>0</v>
      </c>
      <c r="H22" s="65">
        <v>112</v>
      </c>
      <c r="I22" s="66" t="s">
        <v>113</v>
      </c>
      <c r="J22" s="100"/>
    </row>
    <row r="23" spans="1:10" ht="18.75">
      <c r="A23" s="390" t="s">
        <v>144</v>
      </c>
      <c r="B23" s="390"/>
      <c r="C23" s="390"/>
      <c r="D23" s="390"/>
      <c r="E23" s="390"/>
      <c r="F23" s="390"/>
      <c r="G23" s="390"/>
      <c r="H23" s="390"/>
      <c r="I23" s="390"/>
      <c r="J23" s="390"/>
    </row>
    <row r="24" spans="1:10" ht="157.5">
      <c r="A24" s="63">
        <v>23</v>
      </c>
      <c r="B24" s="64" t="s">
        <v>145</v>
      </c>
      <c r="C24" s="152" t="s">
        <v>162</v>
      </c>
      <c r="D24" s="65"/>
      <c r="E24" s="73"/>
      <c r="F24" s="67">
        <f>G24*$J$2</f>
        <v>0</v>
      </c>
      <c r="G24" s="68">
        <v>0</v>
      </c>
      <c r="H24" s="63">
        <v>113</v>
      </c>
      <c r="I24" s="66" t="s">
        <v>113</v>
      </c>
      <c r="J24" s="69"/>
    </row>
    <row r="25" spans="1:10" ht="18.75">
      <c r="A25" s="390" t="s">
        <v>118</v>
      </c>
      <c r="B25" s="390"/>
      <c r="C25" s="390"/>
      <c r="D25" s="390"/>
      <c r="E25" s="390"/>
      <c r="F25" s="390"/>
      <c r="G25" s="390"/>
      <c r="H25" s="390"/>
      <c r="I25" s="390"/>
      <c r="J25" s="390"/>
    </row>
    <row r="26" spans="1:10" ht="18.75">
      <c r="A26" s="390" t="s">
        <v>119</v>
      </c>
      <c r="B26" s="390"/>
      <c r="C26" s="390"/>
      <c r="D26" s="390"/>
      <c r="E26" s="390"/>
      <c r="F26" s="390"/>
      <c r="G26" s="390"/>
      <c r="H26" s="390"/>
      <c r="I26" s="390"/>
      <c r="J26" s="390"/>
    </row>
    <row r="27" spans="1:10" ht="157.5">
      <c r="A27" s="65">
        <v>24</v>
      </c>
      <c r="B27" s="64" t="s">
        <v>146</v>
      </c>
      <c r="C27" s="152" t="s">
        <v>147</v>
      </c>
      <c r="D27" s="65"/>
      <c r="E27" s="73"/>
      <c r="F27" s="67">
        <f>G27*$J$2</f>
        <v>0</v>
      </c>
      <c r="G27" s="124">
        <v>0</v>
      </c>
      <c r="H27" s="65">
        <v>115</v>
      </c>
      <c r="I27" s="70" t="s">
        <v>123</v>
      </c>
      <c r="J27" s="69"/>
    </row>
    <row r="28" spans="1:10" ht="31.5">
      <c r="A28" s="63">
        <v>25</v>
      </c>
      <c r="B28" s="64" t="s">
        <v>163</v>
      </c>
      <c r="C28" s="152" t="s">
        <v>120</v>
      </c>
      <c r="D28" s="65"/>
      <c r="E28" s="65"/>
      <c r="F28" s="67">
        <f>G28*$J$2</f>
        <v>0</v>
      </c>
      <c r="G28" s="125">
        <v>0</v>
      </c>
      <c r="H28" s="65">
        <v>115</v>
      </c>
      <c r="I28" s="70" t="s">
        <v>121</v>
      </c>
      <c r="J28" s="62"/>
    </row>
    <row r="29" spans="1:10" s="164" customFormat="1" ht="173.25">
      <c r="A29" s="159">
        <v>26</v>
      </c>
      <c r="B29" s="216" t="s">
        <v>171</v>
      </c>
      <c r="C29" s="160" t="s">
        <v>188</v>
      </c>
      <c r="D29" s="160"/>
      <c r="E29" s="160"/>
      <c r="F29" s="161">
        <f>G29*$J$2</f>
        <v>0</v>
      </c>
      <c r="G29" s="125">
        <v>0</v>
      </c>
      <c r="H29" s="160">
        <v>115</v>
      </c>
      <c r="I29" s="162" t="s">
        <v>122</v>
      </c>
      <c r="J29" s="163" t="s">
        <v>172</v>
      </c>
    </row>
    <row r="30" spans="1:10" ht="18.75">
      <c r="A30" s="390" t="s">
        <v>148</v>
      </c>
      <c r="B30" s="390"/>
      <c r="C30" s="390"/>
      <c r="D30" s="390"/>
      <c r="E30" s="390"/>
      <c r="F30" s="390"/>
      <c r="G30" s="390"/>
      <c r="H30" s="390"/>
      <c r="I30" s="390"/>
      <c r="J30" s="390"/>
    </row>
    <row r="31" spans="1:10" ht="18.75">
      <c r="A31" s="390" t="s">
        <v>149</v>
      </c>
      <c r="B31" s="390"/>
      <c r="C31" s="390"/>
      <c r="D31" s="390"/>
      <c r="E31" s="390"/>
      <c r="F31" s="390"/>
      <c r="G31" s="390"/>
      <c r="H31" s="390"/>
      <c r="I31" s="390"/>
      <c r="J31" s="390"/>
    </row>
    <row r="32" spans="1:10" ht="15.75">
      <c r="A32" s="65"/>
      <c r="B32" s="65"/>
      <c r="C32" s="65"/>
      <c r="D32" s="65"/>
      <c r="E32" s="73"/>
      <c r="F32" s="67"/>
      <c r="G32" s="68"/>
      <c r="H32" s="65"/>
      <c r="I32" s="70"/>
      <c r="J32" s="69"/>
    </row>
    <row r="33" spans="1:10" ht="18.75">
      <c r="A33" s="390" t="s">
        <v>155</v>
      </c>
      <c r="B33" s="390"/>
      <c r="C33" s="390"/>
      <c r="D33" s="390"/>
      <c r="E33" s="390"/>
      <c r="F33" s="390"/>
      <c r="G33" s="390"/>
      <c r="H33" s="390"/>
      <c r="I33" s="390"/>
      <c r="J33" s="390"/>
    </row>
    <row r="34" spans="1:10" ht="189">
      <c r="A34" s="65">
        <v>27</v>
      </c>
      <c r="B34" s="65" t="s">
        <v>164</v>
      </c>
      <c r="C34" s="152" t="s">
        <v>189</v>
      </c>
      <c r="D34" s="65"/>
      <c r="E34" s="73"/>
      <c r="F34" s="67">
        <f>G34*$J$2</f>
        <v>0</v>
      </c>
      <c r="G34" s="126">
        <v>0</v>
      </c>
      <c r="H34" s="69">
        <v>118</v>
      </c>
      <c r="I34" s="70" t="s">
        <v>123</v>
      </c>
      <c r="J34" s="69"/>
    </row>
    <row r="35" spans="1:10" ht="31.5">
      <c r="A35" s="65">
        <v>28</v>
      </c>
      <c r="B35" s="65" t="s">
        <v>152</v>
      </c>
      <c r="C35" s="152" t="s">
        <v>120</v>
      </c>
      <c r="D35" s="69"/>
      <c r="E35" s="65" t="s">
        <v>120</v>
      </c>
      <c r="F35" s="67">
        <f>G35*$J$2</f>
        <v>0</v>
      </c>
      <c r="G35" s="126">
        <v>0</v>
      </c>
      <c r="H35" s="69">
        <v>118</v>
      </c>
      <c r="I35" s="70" t="s">
        <v>124</v>
      </c>
      <c r="J35" s="69"/>
    </row>
    <row r="36" spans="1:10" ht="31.5">
      <c r="A36" s="65">
        <v>29</v>
      </c>
      <c r="B36" s="65" t="s">
        <v>153</v>
      </c>
      <c r="C36" s="152" t="s">
        <v>120</v>
      </c>
      <c r="D36" s="69"/>
      <c r="E36" s="65" t="s">
        <v>120</v>
      </c>
      <c r="F36" s="67">
        <f t="shared" ref="F36:F37" si="0">G36*$J$2</f>
        <v>0</v>
      </c>
      <c r="G36" s="126">
        <v>0</v>
      </c>
      <c r="H36" s="69">
        <v>118</v>
      </c>
      <c r="I36" s="70" t="s">
        <v>121</v>
      </c>
      <c r="J36" s="69"/>
    </row>
    <row r="37" spans="1:10" ht="31.5">
      <c r="A37" s="65">
        <v>30</v>
      </c>
      <c r="B37" s="65" t="s">
        <v>154</v>
      </c>
      <c r="C37" s="152" t="s">
        <v>120</v>
      </c>
      <c r="D37" s="69"/>
      <c r="E37" s="65" t="s">
        <v>120</v>
      </c>
      <c r="F37" s="67">
        <f t="shared" si="0"/>
        <v>0</v>
      </c>
      <c r="G37" s="126">
        <v>0</v>
      </c>
      <c r="H37" s="69">
        <v>118</v>
      </c>
      <c r="I37" s="70" t="s">
        <v>122</v>
      </c>
      <c r="J37" s="69"/>
    </row>
    <row r="38" spans="1:10" ht="141.75">
      <c r="A38" s="152">
        <v>31</v>
      </c>
      <c r="B38" s="106" t="s">
        <v>164</v>
      </c>
      <c r="C38" s="106" t="s">
        <v>195</v>
      </c>
      <c r="D38" s="152"/>
      <c r="E38" s="73"/>
      <c r="F38" s="67">
        <f>G38*$J$2</f>
        <v>0</v>
      </c>
      <c r="G38" s="99">
        <v>0</v>
      </c>
      <c r="H38" s="69">
        <v>118</v>
      </c>
      <c r="I38" s="70" t="s">
        <v>123</v>
      </c>
      <c r="J38" s="69"/>
    </row>
    <row r="39" spans="1:10" ht="15.75">
      <c r="A39" s="401" t="s">
        <v>125</v>
      </c>
      <c r="B39" s="402"/>
      <c r="C39" s="402"/>
      <c r="D39" s="402"/>
      <c r="E39" s="403"/>
      <c r="F39" s="72">
        <f>SUM(F38+F22+F12)</f>
        <v>0</v>
      </c>
      <c r="G39" s="72">
        <f>SUM(G38+G22+G12)</f>
        <v>0</v>
      </c>
      <c r="H39" s="404"/>
      <c r="I39" s="404"/>
      <c r="J39" s="404"/>
    </row>
    <row r="40" spans="1:10" ht="15.75">
      <c r="A40" s="395" t="s">
        <v>126</v>
      </c>
      <c r="B40" s="395"/>
      <c r="C40" s="395"/>
      <c r="D40" s="395"/>
      <c r="E40" s="395"/>
      <c r="F40" s="72">
        <f>SUM(F39+F23+F13)</f>
        <v>0</v>
      </c>
      <c r="G40" s="72">
        <f>SUM(G39+G23+G13)</f>
        <v>0</v>
      </c>
      <c r="H40" s="404"/>
      <c r="I40" s="404"/>
      <c r="J40" s="404"/>
    </row>
  </sheetData>
  <mergeCells count="23">
    <mergeCell ref="A39:E39"/>
    <mergeCell ref="H39:J40"/>
    <mergeCell ref="A40:E40"/>
    <mergeCell ref="A13:J13"/>
    <mergeCell ref="A16:J16"/>
    <mergeCell ref="A19:J19"/>
    <mergeCell ref="A21:J21"/>
    <mergeCell ref="A23:J23"/>
    <mergeCell ref="A33:J33"/>
    <mergeCell ref="A11:J11"/>
    <mergeCell ref="A14:J14"/>
    <mergeCell ref="A15:J15"/>
    <mergeCell ref="A31:J31"/>
    <mergeCell ref="A25:J25"/>
    <mergeCell ref="A26:J26"/>
    <mergeCell ref="A30:J30"/>
    <mergeCell ref="A8:J8"/>
    <mergeCell ref="A9:J9"/>
    <mergeCell ref="A5:J5"/>
    <mergeCell ref="A6:J6"/>
    <mergeCell ref="A2:I2"/>
    <mergeCell ref="A3:J3"/>
    <mergeCell ref="A7:J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22"/>
  <sheetViews>
    <sheetView topLeftCell="A4" workbookViewId="0">
      <selection activeCell="D8" sqref="D8"/>
    </sheetView>
  </sheetViews>
  <sheetFormatPr defaultRowHeight="15"/>
  <cols>
    <col min="2" max="2" width="21.42578125" customWidth="1"/>
    <col min="3" max="3" width="21.5703125" customWidth="1"/>
    <col min="4" max="4" width="43.85546875" customWidth="1"/>
    <col min="5" max="5" width="31.7109375" customWidth="1"/>
    <col min="6" max="6" width="34.5703125" customWidth="1"/>
    <col min="7" max="7" width="81.5703125" customWidth="1"/>
  </cols>
  <sheetData>
    <row r="2" spans="2:7" ht="30">
      <c r="B2" s="116" t="s">
        <v>166</v>
      </c>
      <c r="C2" s="116" t="s">
        <v>167</v>
      </c>
      <c r="D2" s="116" t="s">
        <v>168</v>
      </c>
      <c r="E2" s="116" t="s">
        <v>169</v>
      </c>
      <c r="F2" s="122" t="s">
        <v>175</v>
      </c>
    </row>
    <row r="3" spans="2:7" ht="31.5" customHeight="1">
      <c r="B3" s="408" t="s">
        <v>174</v>
      </c>
      <c r="C3" s="410" t="s">
        <v>173</v>
      </c>
      <c r="D3" s="118" t="s">
        <v>177</v>
      </c>
      <c r="E3" s="157">
        <v>0</v>
      </c>
      <c r="F3" s="418" t="s">
        <v>2181</v>
      </c>
      <c r="G3" s="143" t="s">
        <v>2286</v>
      </c>
    </row>
    <row r="4" spans="2:7" ht="31.5">
      <c r="B4" s="409"/>
      <c r="C4" s="411"/>
      <c r="D4" s="118" t="s">
        <v>190</v>
      </c>
      <c r="E4" s="158">
        <v>0</v>
      </c>
      <c r="F4" s="418"/>
      <c r="G4" s="143" t="s">
        <v>2287</v>
      </c>
    </row>
    <row r="5" spans="2:7" ht="69" customHeight="1">
      <c r="B5" s="409"/>
      <c r="C5" s="117" t="s">
        <v>176</v>
      </c>
      <c r="D5" s="118" t="s">
        <v>178</v>
      </c>
      <c r="E5" s="158">
        <v>0</v>
      </c>
      <c r="F5" s="212" t="s">
        <v>2181</v>
      </c>
      <c r="G5" s="143" t="s">
        <v>2287</v>
      </c>
    </row>
    <row r="6" spans="2:7" ht="73.5" customHeight="1">
      <c r="B6" s="409"/>
      <c r="C6" s="117" t="s">
        <v>183</v>
      </c>
      <c r="D6" s="118" t="s">
        <v>179</v>
      </c>
      <c r="E6" s="157">
        <v>0</v>
      </c>
      <c r="F6" s="212" t="s">
        <v>2307</v>
      </c>
      <c r="G6" t="s">
        <v>2290</v>
      </c>
    </row>
    <row r="7" spans="2:7" ht="31.5">
      <c r="B7" s="409"/>
      <c r="C7" s="410" t="s">
        <v>184</v>
      </c>
      <c r="D7" s="118" t="s">
        <v>180</v>
      </c>
      <c r="E7" s="157">
        <v>0</v>
      </c>
      <c r="F7" s="413" t="s">
        <v>2177</v>
      </c>
      <c r="G7" t="s">
        <v>2299</v>
      </c>
    </row>
    <row r="8" spans="2:7" ht="31.5">
      <c r="B8" s="409"/>
      <c r="C8" s="412"/>
      <c r="D8" s="118" t="s">
        <v>181</v>
      </c>
      <c r="E8" s="157">
        <v>0</v>
      </c>
      <c r="F8" s="414"/>
      <c r="G8" t="s">
        <v>2299</v>
      </c>
    </row>
    <row r="9" spans="2:7" ht="32.25" thickBot="1">
      <c r="B9" s="409"/>
      <c r="C9" s="411"/>
      <c r="D9" s="118" t="s">
        <v>182</v>
      </c>
      <c r="E9" s="157">
        <v>0</v>
      </c>
      <c r="F9" s="415"/>
      <c r="G9" t="s">
        <v>2300</v>
      </c>
    </row>
    <row r="10" spans="2:7" ht="15.75">
      <c r="B10" s="409"/>
      <c r="C10" s="117"/>
      <c r="D10" s="118"/>
      <c r="E10" s="157"/>
      <c r="F10" s="206"/>
    </row>
    <row r="11" spans="2:7" ht="15.75">
      <c r="B11" s="153"/>
      <c r="C11" s="154"/>
      <c r="D11" s="155"/>
      <c r="E11" s="156"/>
      <c r="F11" s="121"/>
    </row>
    <row r="14" spans="2:7" ht="30">
      <c r="B14" s="116" t="s">
        <v>166</v>
      </c>
      <c r="C14" s="116" t="s">
        <v>167</v>
      </c>
      <c r="D14" s="116" t="s">
        <v>168</v>
      </c>
      <c r="E14" s="116" t="s">
        <v>169</v>
      </c>
      <c r="F14" s="122" t="s">
        <v>2151</v>
      </c>
    </row>
    <row r="15" spans="2:7" ht="90" customHeight="1">
      <c r="B15" s="405" t="s">
        <v>2152</v>
      </c>
      <c r="C15" s="410" t="s">
        <v>185</v>
      </c>
      <c r="D15" s="118" t="s">
        <v>2153</v>
      </c>
      <c r="E15" s="205">
        <v>0</v>
      </c>
      <c r="F15" s="416" t="s">
        <v>2178</v>
      </c>
      <c r="G15" t="s">
        <v>2295</v>
      </c>
    </row>
    <row r="16" spans="2:7" ht="31.5">
      <c r="B16" s="406"/>
      <c r="C16" s="411"/>
      <c r="D16" s="118" t="s">
        <v>2154</v>
      </c>
      <c r="E16" s="119">
        <v>0</v>
      </c>
      <c r="F16" s="417"/>
      <c r="G16" t="s">
        <v>2296</v>
      </c>
    </row>
    <row r="17" spans="2:7" ht="15.75">
      <c r="B17" s="406"/>
      <c r="C17" s="117"/>
      <c r="D17" s="232"/>
      <c r="E17" s="57"/>
      <c r="F17" s="212"/>
    </row>
    <row r="18" spans="2:7" ht="15.75">
      <c r="B18" s="406"/>
      <c r="C18" s="117"/>
      <c r="D18" s="118"/>
      <c r="E18" s="57"/>
      <c r="F18" s="212"/>
    </row>
    <row r="19" spans="2:7" ht="15.75">
      <c r="B19" s="407"/>
      <c r="C19" s="117"/>
      <c r="D19" s="118"/>
      <c r="E19" s="35"/>
      <c r="F19" s="212"/>
    </row>
    <row r="21" spans="2:7" ht="30">
      <c r="B21" s="348" t="s">
        <v>2292</v>
      </c>
      <c r="C21" s="117" t="s">
        <v>2293</v>
      </c>
      <c r="D21" s="348" t="s">
        <v>2043</v>
      </c>
      <c r="E21" s="205">
        <v>0</v>
      </c>
      <c r="F21" s="212" t="s">
        <v>2294</v>
      </c>
      <c r="G21" s="347"/>
    </row>
    <row r="22" spans="2:7">
      <c r="E22" s="10">
        <f>SUM(E3+E4+E5+E6+E7+E8+E9+E15+E16+E21)</f>
        <v>0</v>
      </c>
    </row>
  </sheetData>
  <mergeCells count="8">
    <mergeCell ref="B15:B19"/>
    <mergeCell ref="B3:B10"/>
    <mergeCell ref="C3:C4"/>
    <mergeCell ref="C7:C9"/>
    <mergeCell ref="F7:F9"/>
    <mergeCell ref="C15:C16"/>
    <mergeCell ref="F15:F16"/>
    <mergeCell ref="F3:F4"/>
  </mergeCells>
  <phoneticPr fontId="6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Całość</vt:lpstr>
      <vt:lpstr>Arkusz1</vt:lpstr>
      <vt:lpstr>IZ</vt:lpstr>
      <vt:lpstr>IP</vt:lpstr>
      <vt:lpstr>Protesty</vt:lpstr>
      <vt:lpstr>Harmonogram 2020</vt:lpstr>
      <vt:lpstr>Harmonogram 2019</vt:lpstr>
      <vt:lpstr>Decyzja</vt:lpstr>
      <vt:lpstr>Całość!Obszar_wydruku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2020-01-16T12:36:13Z</dcterms:modified>
</cp:coreProperties>
</file>